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7350" windowHeight="5790"/>
  </bookViews>
  <sheets>
    <sheet name="v1" sheetId="2" r:id="rId1"/>
    <sheet name="Hoja3" sheetId="3" state="hidden" r:id="rId2"/>
  </sheets>
  <calcPr calcId="145621"/>
</workbook>
</file>

<file path=xl/calcChain.xml><?xml version="1.0" encoding="utf-8"?>
<calcChain xmlns="http://schemas.openxmlformats.org/spreadsheetml/2006/main">
  <c r="B14" i="3" l="1"/>
  <c r="B8" i="3"/>
  <c r="J8" i="2"/>
  <c r="F38" i="2"/>
  <c r="H122" i="2"/>
  <c r="B26" i="2"/>
  <c r="D32" i="2"/>
  <c r="J44" i="2"/>
  <c r="D86" i="2"/>
  <c r="F20" i="2"/>
  <c r="J122" i="2"/>
  <c r="F122" i="2"/>
  <c r="J116" i="2"/>
  <c r="D122" i="2"/>
  <c r="B122" i="2"/>
  <c r="H116" i="2"/>
  <c r="F116" i="2"/>
  <c r="D116" i="2"/>
  <c r="J110" i="2"/>
  <c r="B116" i="2"/>
  <c r="H110" i="2"/>
  <c r="F110" i="2"/>
  <c r="D110" i="2"/>
  <c r="B110" i="2"/>
  <c r="H104" i="2"/>
  <c r="J104" i="2"/>
  <c r="F104" i="2"/>
  <c r="F74" i="2"/>
  <c r="D104" i="2"/>
  <c r="H98" i="2"/>
  <c r="B98" i="2"/>
  <c r="J92" i="2"/>
  <c r="D98" i="2"/>
  <c r="H92" i="2"/>
  <c r="J86" i="2"/>
  <c r="J80" i="2"/>
  <c r="J74" i="2"/>
  <c r="F86" i="2"/>
  <c r="H80" i="2"/>
  <c r="H74" i="2"/>
  <c r="J62" i="2"/>
  <c r="B80" i="2"/>
  <c r="B74" i="2"/>
  <c r="B86" i="2"/>
  <c r="B104" i="2"/>
  <c r="H20" i="2"/>
  <c r="H62" i="2"/>
  <c r="F32" i="2"/>
  <c r="F92" i="2"/>
  <c r="D44" i="2"/>
  <c r="D74" i="2"/>
  <c r="B68" i="2"/>
  <c r="F68" i="2"/>
  <c r="D92" i="2"/>
  <c r="F80" i="2"/>
  <c r="D62" i="2"/>
  <c r="F98" i="2"/>
  <c r="B62" i="2"/>
  <c r="H26" i="2"/>
  <c r="J98" i="2"/>
  <c r="B92" i="2"/>
  <c r="H86" i="2"/>
  <c r="D80" i="2"/>
  <c r="J68" i="2"/>
  <c r="H68" i="2"/>
  <c r="D68" i="2"/>
  <c r="F62" i="2"/>
  <c r="J56" i="2"/>
  <c r="H56" i="2"/>
  <c r="F56" i="2"/>
  <c r="D56" i="2"/>
  <c r="B56" i="2"/>
  <c r="H50" i="2"/>
  <c r="D46" i="2"/>
  <c r="F46" i="2" s="1"/>
  <c r="H46" i="2" s="1"/>
  <c r="J46" i="2" s="1"/>
  <c r="B52" i="2" s="1"/>
  <c r="D52" i="2" s="1"/>
  <c r="F52" i="2" s="1"/>
  <c r="H52" i="2" s="1"/>
  <c r="J52" i="2" s="1"/>
  <c r="B58" i="2" s="1"/>
  <c r="D58" i="2" s="1"/>
  <c r="F58" i="2" s="1"/>
  <c r="H58" i="2" s="1"/>
  <c r="J58" i="2" s="1"/>
  <c r="B64" i="2" s="1"/>
  <c r="D64" i="2" s="1"/>
  <c r="F64" i="2" s="1"/>
  <c r="H64" i="2" s="1"/>
  <c r="J64" i="2" s="1"/>
  <c r="B70" i="2" s="1"/>
  <c r="D70" i="2" s="1"/>
  <c r="F70" i="2" s="1"/>
  <c r="H70" i="2" s="1"/>
  <c r="J70" i="2" s="1"/>
  <c r="B76" i="2" s="1"/>
  <c r="D76" i="2" s="1"/>
  <c r="F76" i="2" s="1"/>
  <c r="H76" i="2" s="1"/>
  <c r="J76" i="2" s="1"/>
  <c r="B82" i="2" s="1"/>
  <c r="D82" i="2" s="1"/>
  <c r="F82" i="2" s="1"/>
  <c r="H82" i="2" s="1"/>
  <c r="J82" i="2" s="1"/>
  <c r="B88" i="2" s="1"/>
  <c r="D88" i="2" s="1"/>
  <c r="F88" i="2" s="1"/>
  <c r="H88" i="2" s="1"/>
  <c r="J88" i="2" s="1"/>
  <c r="B94" i="2" s="1"/>
  <c r="D94" i="2" s="1"/>
  <c r="F94" i="2" s="1"/>
  <c r="H94" i="2" s="1"/>
  <c r="J94" i="2" s="1"/>
  <c r="B100" i="2" s="1"/>
  <c r="D100" i="2" s="1"/>
  <c r="F100" i="2" s="1"/>
  <c r="H100" i="2" s="1"/>
  <c r="J100" i="2" s="1"/>
  <c r="B106" i="2" s="1"/>
  <c r="D106" i="2" s="1"/>
  <c r="F106" i="2" s="1"/>
  <c r="H106" i="2" s="1"/>
  <c r="J106" i="2" s="1"/>
  <c r="B112" i="2" s="1"/>
  <c r="D112" i="2" s="1"/>
  <c r="F112" i="2" s="1"/>
  <c r="H112" i="2" s="1"/>
  <c r="J112" i="2" s="1"/>
  <c r="B118" i="2" s="1"/>
  <c r="D118" i="2" s="1"/>
  <c r="F118" i="2" s="1"/>
  <c r="H118" i="2" s="1"/>
  <c r="J118" i="2" s="1"/>
  <c r="J50" i="2"/>
  <c r="F50" i="2"/>
  <c r="D50" i="2"/>
  <c r="H38" i="2"/>
  <c r="D38" i="2"/>
  <c r="B50" i="2"/>
  <c r="H44" i="2"/>
  <c r="F44" i="2"/>
  <c r="B44" i="2"/>
  <c r="J38" i="2"/>
  <c r="B38" i="2"/>
  <c r="D20" i="2"/>
  <c r="J32" i="2"/>
  <c r="H32" i="2"/>
  <c r="B32" i="2"/>
  <c r="J26" i="2"/>
  <c r="F26" i="2"/>
  <c r="D26" i="2"/>
  <c r="J20" i="2"/>
  <c r="B20" i="2"/>
  <c r="J14" i="2"/>
  <c r="H14" i="2"/>
  <c r="F14" i="2"/>
  <c r="D14" i="2"/>
  <c r="B14" i="2"/>
  <c r="H8" i="2"/>
  <c r="F8" i="2"/>
  <c r="D8" i="2"/>
  <c r="B8" i="2"/>
  <c r="H1" i="2" l="1"/>
</calcChain>
</file>

<file path=xl/sharedStrings.xml><?xml version="1.0" encoding="utf-8"?>
<sst xmlns="http://schemas.openxmlformats.org/spreadsheetml/2006/main" count="48" uniqueCount="10">
  <si>
    <t>Group</t>
  </si>
  <si>
    <t>uriah heep</t>
  </si>
  <si>
    <t>demons and wizards</t>
  </si>
  <si>
    <t xml:space="preserve"> the hound of the baskervilles</t>
  </si>
  <si>
    <t>nolan and wakeman</t>
  </si>
  <si>
    <t>Instructions:</t>
  </si>
  <si>
    <t>Your Score:</t>
  </si>
  <si>
    <t>/</t>
  </si>
  <si>
    <t>Album</t>
  </si>
  <si>
    <t xml:space="preserve">Each picture is a part of an album within the progressive rock genres. It can be classic prog, neo prog, progmetal, etc. You must put the name of the band AND the name of the album in order to achieve one point. 
All entries must be in lower cases, even names. All "&amp;" characters (like in john &amp; paul)  have been replaced by "and" (thus, it would be john and paul). Commas are accepted (and required) when suitable (in the name or album title) like for instance "me, you and them". Nevertheless, keep in mind that some names and titles might not be using commas (for example, "johnson smith carpenter wayne").
Quantities may be expressed either with numbers or letters, for example "nine" or "9".
Exclamation and Question marks were kept if the band or title includes them, for example "ok!"
Any hints, questions or errors, please send IM to www.facebook.com/brunillion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</si>
</sst>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4"/>
      <color theme="1"/>
      <name val="Calibri"/>
      <family val="2"/>
      <scheme val="minor"/>
    </font>
    <font>
      <sz val="36"/>
      <color theme="1"/>
      <name val="Calibri"/>
      <family val="2"/>
      <scheme val="minor"/>
    </font>
    <font>
      <sz val="36"/>
      <color theme="0"/>
      <name val="Calibri"/>
      <family val="2"/>
      <scheme val="minor"/>
    </font>
    <font>
      <b/>
      <sz val="14"/>
      <color theme="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s>
  <cellStyleXfs count="1">
    <xf numFmtId="0" fontId="0" fillId="0" borderId="0"/>
  </cellStyleXfs>
  <cellXfs count="24">
    <xf numFmtId="0" fontId="0" fillId="0" borderId="0" xfId="0"/>
    <xf numFmtId="0" fontId="0" fillId="2" borderId="0" xfId="0" applyFill="1" applyAlignment="1">
      <alignment horizontal="right"/>
    </xf>
    <xf numFmtId="0" fontId="0" fillId="2" borderId="0" xfId="0" applyFill="1" applyAlignment="1">
      <alignment horizontal="center" shrinkToFit="1"/>
    </xf>
    <xf numFmtId="0" fontId="0" fillId="2" borderId="0" xfId="0" applyFill="1" applyAlignment="1">
      <alignment horizontal="center"/>
    </xf>
    <xf numFmtId="0" fontId="2" fillId="2" borderId="0" xfId="0" applyFont="1" applyFill="1" applyAlignment="1">
      <alignment horizontal="center" shrinkToFit="1"/>
    </xf>
    <xf numFmtId="0" fontId="2" fillId="2" borderId="0" xfId="0" applyFont="1" applyFill="1" applyAlignment="1">
      <alignment horizontal="right" vertical="center"/>
    </xf>
    <xf numFmtId="0" fontId="0" fillId="2" borderId="0" xfId="0" applyFill="1"/>
    <xf numFmtId="0" fontId="0" fillId="2" borderId="0" xfId="0" applyFill="1" applyAlignment="1">
      <alignment horizontal="right" vertical="top"/>
    </xf>
    <xf numFmtId="0" fontId="0" fillId="2" borderId="0" xfId="0" applyFill="1" applyAlignment="1">
      <alignment horizontal="center" vertical="top" shrinkToFit="1"/>
    </xf>
    <xf numFmtId="0" fontId="0" fillId="2" borderId="0" xfId="0" applyFill="1" applyAlignment="1">
      <alignment horizontal="center" vertical="top"/>
    </xf>
    <xf numFmtId="0" fontId="0" fillId="2" borderId="0" xfId="0" applyFill="1" applyAlignment="1">
      <alignment vertical="top"/>
    </xf>
    <xf numFmtId="0" fontId="0" fillId="3" borderId="1" xfId="0" applyFill="1" applyBorder="1" applyAlignment="1" applyProtection="1">
      <alignment horizontal="center" vertical="top" shrinkToFit="1"/>
      <protection locked="0"/>
    </xf>
    <xf numFmtId="0" fontId="0" fillId="3" borderId="2" xfId="0" applyFill="1" applyBorder="1" applyAlignment="1" applyProtection="1">
      <alignment horizontal="center" vertical="top" shrinkToFit="1"/>
      <protection locked="0"/>
    </xf>
    <xf numFmtId="0" fontId="3" fillId="2" borderId="0" xfId="0" applyFont="1" applyFill="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horizontal="left" vertical="center" shrinkToFit="1"/>
    </xf>
    <xf numFmtId="0" fontId="1" fillId="2" borderId="0" xfId="0" applyFont="1" applyFill="1" applyAlignment="1">
      <alignment horizontal="right"/>
    </xf>
    <xf numFmtId="0" fontId="4" fillId="2" borderId="0" xfId="0" applyFont="1" applyFill="1" applyAlignment="1">
      <alignment horizontal="center" shrinkToFit="1"/>
    </xf>
    <xf numFmtId="0" fontId="1" fillId="2" borderId="0" xfId="0" applyFont="1" applyFill="1" applyAlignment="1">
      <alignment horizontal="center"/>
    </xf>
    <xf numFmtId="0" fontId="1" fillId="2" borderId="0" xfId="0" applyFont="1" applyFill="1" applyAlignment="1">
      <alignment horizontal="center" vertical="top"/>
    </xf>
    <xf numFmtId="0" fontId="1" fillId="2" borderId="0" xfId="0" applyFont="1" applyFill="1" applyAlignment="1">
      <alignment vertical="top"/>
    </xf>
    <xf numFmtId="0" fontId="1" fillId="2" borderId="0" xfId="0" applyFont="1" applyFill="1" applyAlignment="1">
      <alignment horizontal="right" vertical="top"/>
    </xf>
    <xf numFmtId="0" fontId="1" fillId="2" borderId="0" xfId="0" applyFont="1" applyFill="1"/>
    <xf numFmtId="0" fontId="0" fillId="2" borderId="0" xfId="0" applyFill="1" applyAlignment="1">
      <alignment horizontal="justify" vertical="top" wrapText="1"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39.jpeg"/><Relationship Id="rId47" Type="http://schemas.openxmlformats.org/officeDocument/2006/relationships/image" Target="../media/image44.jpeg"/><Relationship Id="rId63" Type="http://schemas.openxmlformats.org/officeDocument/2006/relationships/image" Target="../media/image59.jpeg"/><Relationship Id="rId68" Type="http://schemas.openxmlformats.org/officeDocument/2006/relationships/image" Target="../media/image63.png"/><Relationship Id="rId84" Type="http://schemas.openxmlformats.org/officeDocument/2006/relationships/image" Target="../media/image77.jpeg"/><Relationship Id="rId89" Type="http://schemas.openxmlformats.org/officeDocument/2006/relationships/image" Target="../media/image82.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8.jpeg"/><Relationship Id="rId107" Type="http://schemas.openxmlformats.org/officeDocument/2006/relationships/image" Target="../media/image99.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1.jpeg"/><Relationship Id="rId37" Type="http://schemas.microsoft.com/office/2007/relationships/hdphoto" Target="../media/hdphoto3.wdp"/><Relationship Id="rId40" Type="http://schemas.openxmlformats.org/officeDocument/2006/relationships/image" Target="../media/image37.png"/><Relationship Id="rId45" Type="http://schemas.openxmlformats.org/officeDocument/2006/relationships/image" Target="../media/image42.jpeg"/><Relationship Id="rId53" Type="http://schemas.openxmlformats.org/officeDocument/2006/relationships/image" Target="../media/image50.jpeg"/><Relationship Id="rId58" Type="http://schemas.openxmlformats.org/officeDocument/2006/relationships/image" Target="../media/image54.png"/><Relationship Id="rId66" Type="http://schemas.microsoft.com/office/2007/relationships/hdphoto" Target="../media/hdphoto5.wdp"/><Relationship Id="rId74" Type="http://schemas.openxmlformats.org/officeDocument/2006/relationships/image" Target="../media/image69.jpeg"/><Relationship Id="rId79" Type="http://schemas.openxmlformats.org/officeDocument/2006/relationships/image" Target="../media/image72.jpeg"/><Relationship Id="rId87" Type="http://schemas.openxmlformats.org/officeDocument/2006/relationships/image" Target="../media/image80.jpeg"/><Relationship Id="rId102" Type="http://schemas.openxmlformats.org/officeDocument/2006/relationships/image" Target="../media/image94.jpeg"/><Relationship Id="rId5" Type="http://schemas.openxmlformats.org/officeDocument/2006/relationships/image" Target="../media/image5.jpeg"/><Relationship Id="rId61" Type="http://schemas.openxmlformats.org/officeDocument/2006/relationships/image" Target="../media/image57.jpeg"/><Relationship Id="rId82" Type="http://schemas.openxmlformats.org/officeDocument/2006/relationships/image" Target="../media/image75.jpeg"/><Relationship Id="rId90" Type="http://schemas.openxmlformats.org/officeDocument/2006/relationships/image" Target="../media/image83.jpeg"/><Relationship Id="rId95" Type="http://schemas.openxmlformats.org/officeDocument/2006/relationships/image" Target="../media/image88.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microsoft.com/office/2007/relationships/hdphoto" Target="../media/hdphoto1.wdp"/><Relationship Id="rId30" Type="http://schemas.openxmlformats.org/officeDocument/2006/relationships/image" Target="../media/image29.jpeg"/><Relationship Id="rId35" Type="http://schemas.openxmlformats.org/officeDocument/2006/relationships/image" Target="../media/image33.jpeg"/><Relationship Id="rId43" Type="http://schemas.openxmlformats.org/officeDocument/2006/relationships/image" Target="../media/image40.jpeg"/><Relationship Id="rId48" Type="http://schemas.openxmlformats.org/officeDocument/2006/relationships/image" Target="../media/image45.jpeg"/><Relationship Id="rId56" Type="http://schemas.openxmlformats.org/officeDocument/2006/relationships/image" Target="../media/image52.png"/><Relationship Id="rId64" Type="http://schemas.openxmlformats.org/officeDocument/2006/relationships/image" Target="../media/image60.jpeg"/><Relationship Id="rId69" Type="http://schemas.openxmlformats.org/officeDocument/2006/relationships/image" Target="../media/image64.jpeg"/><Relationship Id="rId77" Type="http://schemas.openxmlformats.org/officeDocument/2006/relationships/image" Target="../media/image71.jpeg"/><Relationship Id="rId100" Type="http://schemas.openxmlformats.org/officeDocument/2006/relationships/image" Target="../media/image93.jpeg"/><Relationship Id="rId105" Type="http://schemas.openxmlformats.org/officeDocument/2006/relationships/image" Target="../media/image97.png"/><Relationship Id="rId8" Type="http://schemas.openxmlformats.org/officeDocument/2006/relationships/image" Target="../media/image8.jpeg"/><Relationship Id="rId51" Type="http://schemas.openxmlformats.org/officeDocument/2006/relationships/image" Target="../media/image48.jpeg"/><Relationship Id="rId72" Type="http://schemas.openxmlformats.org/officeDocument/2006/relationships/image" Target="../media/image67.jpeg"/><Relationship Id="rId80" Type="http://schemas.openxmlformats.org/officeDocument/2006/relationships/image" Target="../media/image73.jpeg"/><Relationship Id="rId85" Type="http://schemas.openxmlformats.org/officeDocument/2006/relationships/image" Target="../media/image78.jpeg"/><Relationship Id="rId93" Type="http://schemas.openxmlformats.org/officeDocument/2006/relationships/image" Target="../media/image86.jpeg"/><Relationship Id="rId98" Type="http://schemas.openxmlformats.org/officeDocument/2006/relationships/image" Target="../media/image9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2.jpeg"/><Relationship Id="rId38" Type="http://schemas.openxmlformats.org/officeDocument/2006/relationships/image" Target="../media/image35.jpeg"/><Relationship Id="rId46" Type="http://schemas.openxmlformats.org/officeDocument/2006/relationships/image" Target="../media/image43.jpeg"/><Relationship Id="rId59" Type="http://schemas.openxmlformats.org/officeDocument/2006/relationships/image" Target="../media/image55.jpeg"/><Relationship Id="rId67" Type="http://schemas.openxmlformats.org/officeDocument/2006/relationships/image" Target="../media/image62.jpeg"/><Relationship Id="rId103" Type="http://schemas.openxmlformats.org/officeDocument/2006/relationships/image" Target="../media/image95.jpeg"/><Relationship Id="rId108" Type="http://schemas.microsoft.com/office/2007/relationships/hdphoto" Target="../media/hdphoto9.wdp"/><Relationship Id="rId20" Type="http://schemas.openxmlformats.org/officeDocument/2006/relationships/image" Target="../media/image20.jpeg"/><Relationship Id="rId41" Type="http://schemas.openxmlformats.org/officeDocument/2006/relationships/image" Target="../media/image38.jpeg"/><Relationship Id="rId54" Type="http://schemas.microsoft.com/office/2007/relationships/hdphoto" Target="../media/hdphoto4.wdp"/><Relationship Id="rId62" Type="http://schemas.openxmlformats.org/officeDocument/2006/relationships/image" Target="../media/image58.jpeg"/><Relationship Id="rId70" Type="http://schemas.openxmlformats.org/officeDocument/2006/relationships/image" Target="../media/image65.jpeg"/><Relationship Id="rId75" Type="http://schemas.openxmlformats.org/officeDocument/2006/relationships/image" Target="../media/image70.png"/><Relationship Id="rId83" Type="http://schemas.openxmlformats.org/officeDocument/2006/relationships/image" Target="../media/image76.jpeg"/><Relationship Id="rId88" Type="http://schemas.openxmlformats.org/officeDocument/2006/relationships/image" Target="../media/image81.jpeg"/><Relationship Id="rId91" Type="http://schemas.openxmlformats.org/officeDocument/2006/relationships/image" Target="../media/image84.jpeg"/><Relationship Id="rId96" Type="http://schemas.openxmlformats.org/officeDocument/2006/relationships/image" Target="../media/image89.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7.jpeg"/><Relationship Id="rId36" Type="http://schemas.openxmlformats.org/officeDocument/2006/relationships/image" Target="../media/image34.jpeg"/><Relationship Id="rId49" Type="http://schemas.openxmlformats.org/officeDocument/2006/relationships/image" Target="../media/image46.jpeg"/><Relationship Id="rId57" Type="http://schemas.openxmlformats.org/officeDocument/2006/relationships/image" Target="../media/image53.jpeg"/><Relationship Id="rId106" Type="http://schemas.openxmlformats.org/officeDocument/2006/relationships/image" Target="../media/image98.jpeg"/><Relationship Id="rId10" Type="http://schemas.openxmlformats.org/officeDocument/2006/relationships/image" Target="../media/image10.jpeg"/><Relationship Id="rId31" Type="http://schemas.openxmlformats.org/officeDocument/2006/relationships/image" Target="../media/image30.jpeg"/><Relationship Id="rId44" Type="http://schemas.openxmlformats.org/officeDocument/2006/relationships/image" Target="../media/image41.jpeg"/><Relationship Id="rId52" Type="http://schemas.openxmlformats.org/officeDocument/2006/relationships/image" Target="../media/image49.jpeg"/><Relationship Id="rId60" Type="http://schemas.openxmlformats.org/officeDocument/2006/relationships/image" Target="../media/image56.jpeg"/><Relationship Id="rId65" Type="http://schemas.openxmlformats.org/officeDocument/2006/relationships/image" Target="../media/image61.png"/><Relationship Id="rId73" Type="http://schemas.openxmlformats.org/officeDocument/2006/relationships/image" Target="../media/image68.jpeg"/><Relationship Id="rId78" Type="http://schemas.microsoft.com/office/2007/relationships/hdphoto" Target="../media/hdphoto7.wdp"/><Relationship Id="rId81" Type="http://schemas.openxmlformats.org/officeDocument/2006/relationships/image" Target="../media/image74.jpeg"/><Relationship Id="rId86" Type="http://schemas.openxmlformats.org/officeDocument/2006/relationships/image" Target="../media/image79.jpeg"/><Relationship Id="rId94" Type="http://schemas.openxmlformats.org/officeDocument/2006/relationships/image" Target="../media/image87.jpeg"/><Relationship Id="rId99" Type="http://schemas.openxmlformats.org/officeDocument/2006/relationships/image" Target="../media/image92.jpeg"/><Relationship Id="rId101" Type="http://schemas.microsoft.com/office/2007/relationships/hdphoto" Target="../media/hdphoto8.wdp"/><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6.jpeg"/><Relationship Id="rId109" Type="http://schemas.openxmlformats.org/officeDocument/2006/relationships/image" Target="../media/image100.jpeg"/><Relationship Id="rId34" Type="http://schemas.microsoft.com/office/2007/relationships/hdphoto" Target="../media/hdphoto2.wdp"/><Relationship Id="rId50" Type="http://schemas.openxmlformats.org/officeDocument/2006/relationships/image" Target="../media/image47.jpeg"/><Relationship Id="rId55" Type="http://schemas.openxmlformats.org/officeDocument/2006/relationships/image" Target="../media/image51.jpeg"/><Relationship Id="rId76" Type="http://schemas.microsoft.com/office/2007/relationships/hdphoto" Target="../media/hdphoto6.wdp"/><Relationship Id="rId97" Type="http://schemas.openxmlformats.org/officeDocument/2006/relationships/image" Target="../media/image90.jpeg"/><Relationship Id="rId104" Type="http://schemas.openxmlformats.org/officeDocument/2006/relationships/image" Target="../media/image96.jpeg"/><Relationship Id="rId7" Type="http://schemas.openxmlformats.org/officeDocument/2006/relationships/image" Target="../media/image7.jpeg"/><Relationship Id="rId71" Type="http://schemas.openxmlformats.org/officeDocument/2006/relationships/image" Target="../media/image66.jpeg"/><Relationship Id="rId92" Type="http://schemas.openxmlformats.org/officeDocument/2006/relationships/image" Target="../media/image8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02.jpeg"/><Relationship Id="rId1" Type="http://schemas.openxmlformats.org/officeDocument/2006/relationships/image" Target="../media/image101.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10</xdr:row>
      <xdr:rowOff>0</xdr:rowOff>
    </xdr:from>
    <xdr:to>
      <xdr:col>6</xdr:col>
      <xdr:colOff>5264</xdr:colOff>
      <xdr:row>10</xdr:row>
      <xdr:rowOff>1357200</xdr:rowOff>
    </xdr:to>
    <xdr:pic>
      <xdr:nvPicPr>
        <xdr:cNvPr id="2" name="Picture 2" descr="http://www.2112.net/powerwindows/wallpaper/COScov.jpg"/>
        <xdr:cNvPicPr>
          <a:picLocks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a:stretch>
          <a:fillRect/>
        </a:stretch>
      </xdr:blipFill>
      <xdr:spPr bwMode="auto">
        <a:xfrm>
          <a:off x="3963629" y="4593508"/>
          <a:ext cx="1357200" cy="1357200"/>
        </a:xfrm>
        <a:prstGeom prst="rect">
          <a:avLst/>
        </a:prstGeom>
        <a:noFill/>
      </xdr:spPr>
    </xdr:pic>
    <xdr:clientData/>
  </xdr:twoCellAnchor>
  <xdr:twoCellAnchor editAs="oneCell">
    <xdr:from>
      <xdr:col>8</xdr:col>
      <xdr:colOff>228599</xdr:colOff>
      <xdr:row>22</xdr:row>
      <xdr:rowOff>5818</xdr:rowOff>
    </xdr:from>
    <xdr:to>
      <xdr:col>10</xdr:col>
      <xdr:colOff>3420</xdr:colOff>
      <xdr:row>23</xdr:row>
      <xdr:rowOff>211</xdr:rowOff>
    </xdr:to>
    <xdr:pic>
      <xdr:nvPicPr>
        <xdr:cNvPr id="6" name="Picture 14" descr="http://mitkadem3.homestead.com/files/yes_fragile.jpg"/>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6543" y="9361826"/>
          <a:ext cx="1357200" cy="1357200"/>
        </a:xfrm>
        <a:prstGeom prst="rect">
          <a:avLst/>
        </a:prstGeom>
        <a:noFill/>
      </xdr:spPr>
    </xdr:pic>
    <xdr:clientData/>
  </xdr:twoCellAnchor>
  <xdr:twoCellAnchor editAs="oneCell">
    <xdr:from>
      <xdr:col>3</xdr:col>
      <xdr:colOff>0</xdr:colOff>
      <xdr:row>10</xdr:row>
      <xdr:rowOff>0</xdr:rowOff>
    </xdr:from>
    <xdr:to>
      <xdr:col>4</xdr:col>
      <xdr:colOff>5265</xdr:colOff>
      <xdr:row>10</xdr:row>
      <xdr:rowOff>1357200</xdr:rowOff>
    </xdr:to>
    <xdr:pic>
      <xdr:nvPicPr>
        <xdr:cNvPr id="11" name="Picture 34" descr="http://www.truemetal.org/metalwallpaper/images/ayreonautsonly.jpg"/>
        <xdr:cNvPicPr>
          <a:picLocks noChangeArrowheads="1"/>
        </xdr:cNvPicPr>
      </xdr:nvPicPr>
      <xdr:blipFill>
        <a:blip xmlns:r="http://schemas.openxmlformats.org/officeDocument/2006/relationships" r:embed="rId3" cstate="screen">
          <a:extLst>
            <a:ext uri="{28A0092B-C50C-407E-A947-70E740481C1C}">
              <a14:useLocalDpi xmlns:a14="http://schemas.microsoft.com/office/drawing/2010/main" val="0"/>
            </a:ext>
          </a:extLst>
        </a:blip>
        <a:srcRect/>
        <a:stretch>
          <a:fillRect/>
        </a:stretch>
      </xdr:blipFill>
      <xdr:spPr bwMode="auto">
        <a:xfrm>
          <a:off x="2381250" y="4593508"/>
          <a:ext cx="1357200" cy="1357200"/>
        </a:xfrm>
        <a:prstGeom prst="rect">
          <a:avLst/>
        </a:prstGeom>
        <a:noFill/>
      </xdr:spPr>
    </xdr:pic>
    <xdr:clientData/>
  </xdr:twoCellAnchor>
  <xdr:twoCellAnchor editAs="oneCell">
    <xdr:from>
      <xdr:col>7</xdr:col>
      <xdr:colOff>2435</xdr:colOff>
      <xdr:row>4</xdr:row>
      <xdr:rowOff>5799</xdr:rowOff>
    </xdr:from>
    <xdr:to>
      <xdr:col>8</xdr:col>
      <xdr:colOff>7699</xdr:colOff>
      <xdr:row>5</xdr:row>
      <xdr:rowOff>192</xdr:rowOff>
    </xdr:to>
    <xdr:pic>
      <xdr:nvPicPr>
        <xdr:cNvPr id="12" name="Picture 36" descr="http://www.truemetal.org/metalwallpaper/images/awake.jpg"/>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48443" y="2218057"/>
          <a:ext cx="1357200" cy="1357200"/>
        </a:xfrm>
        <a:prstGeom prst="rect">
          <a:avLst/>
        </a:prstGeom>
        <a:noFill/>
      </xdr:spPr>
    </xdr:pic>
    <xdr:clientData/>
  </xdr:twoCellAnchor>
  <xdr:twoCellAnchor editAs="oneCell">
    <xdr:from>
      <xdr:col>7</xdr:col>
      <xdr:colOff>0</xdr:colOff>
      <xdr:row>10</xdr:row>
      <xdr:rowOff>0</xdr:rowOff>
    </xdr:from>
    <xdr:to>
      <xdr:col>8</xdr:col>
      <xdr:colOff>5264</xdr:colOff>
      <xdr:row>10</xdr:row>
      <xdr:rowOff>1357200</xdr:rowOff>
    </xdr:to>
    <xdr:pic>
      <xdr:nvPicPr>
        <xdr:cNvPr id="13" name="Picture 38" descr="http://www.truemetal.org/metalwallpaper/images/kansasaudiovisions.jpg"/>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46008" y="4593508"/>
          <a:ext cx="1357200" cy="1357200"/>
        </a:xfrm>
        <a:prstGeom prst="rect">
          <a:avLst/>
        </a:prstGeom>
        <a:noFill/>
      </xdr:spPr>
    </xdr:pic>
    <xdr:clientData/>
  </xdr:twoCellAnchor>
  <xdr:twoCellAnchor editAs="oneCell">
    <xdr:from>
      <xdr:col>0</xdr:col>
      <xdr:colOff>798870</xdr:colOff>
      <xdr:row>34</xdr:row>
      <xdr:rowOff>4650</xdr:rowOff>
    </xdr:from>
    <xdr:to>
      <xdr:col>2</xdr:col>
      <xdr:colOff>5264</xdr:colOff>
      <xdr:row>34</xdr:row>
      <xdr:rowOff>1361850</xdr:rowOff>
    </xdr:to>
    <xdr:pic>
      <xdr:nvPicPr>
        <xdr:cNvPr id="14" name="Picture 44" descr="http://www.truemetal.org/metalwallpaper/images/signals.jpg"/>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8870" y="14123158"/>
          <a:ext cx="1357200" cy="1357200"/>
        </a:xfrm>
        <a:prstGeom prst="rect">
          <a:avLst/>
        </a:prstGeom>
        <a:noFill/>
      </xdr:spPr>
    </xdr:pic>
    <xdr:clientData/>
  </xdr:twoCellAnchor>
  <xdr:twoCellAnchor editAs="oneCell">
    <xdr:from>
      <xdr:col>4</xdr:col>
      <xdr:colOff>229521</xdr:colOff>
      <xdr:row>22</xdr:row>
      <xdr:rowOff>5818</xdr:rowOff>
    </xdr:from>
    <xdr:to>
      <xdr:col>6</xdr:col>
      <xdr:colOff>4341</xdr:colOff>
      <xdr:row>23</xdr:row>
      <xdr:rowOff>211</xdr:rowOff>
    </xdr:to>
    <xdr:pic>
      <xdr:nvPicPr>
        <xdr:cNvPr id="15" name="Picture 46" descr="http://www.truemetal.org/metalwallpaper/images/deadwinterdead.jpg"/>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62706" y="9361826"/>
          <a:ext cx="1357200" cy="1357200"/>
        </a:xfrm>
        <a:prstGeom prst="rect">
          <a:avLst/>
        </a:prstGeom>
        <a:noFill/>
      </xdr:spPr>
    </xdr:pic>
    <xdr:clientData/>
  </xdr:twoCellAnchor>
  <xdr:twoCellAnchor editAs="oneCell">
    <xdr:from>
      <xdr:col>8</xdr:col>
      <xdr:colOff>228599</xdr:colOff>
      <xdr:row>28</xdr:row>
      <xdr:rowOff>10591</xdr:rowOff>
    </xdr:from>
    <xdr:to>
      <xdr:col>10</xdr:col>
      <xdr:colOff>3420</xdr:colOff>
      <xdr:row>29</xdr:row>
      <xdr:rowOff>493</xdr:rowOff>
    </xdr:to>
    <xdr:pic>
      <xdr:nvPicPr>
        <xdr:cNvPr id="17" name="Picture 50" descr="http://images.amazon.com/images/P/B00029RTHG.01._SCLZZZZZZZ_.jpg"/>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408"/>
        <a:stretch>
          <a:fillRect/>
        </a:stretch>
      </xdr:blipFill>
      <xdr:spPr bwMode="auto">
        <a:xfrm>
          <a:off x="7126543" y="11747849"/>
          <a:ext cx="1357200" cy="1357200"/>
        </a:xfrm>
        <a:prstGeom prst="rect">
          <a:avLst/>
        </a:prstGeom>
        <a:noFill/>
      </xdr:spPr>
    </xdr:pic>
    <xdr:clientData/>
  </xdr:twoCellAnchor>
  <xdr:twoCellAnchor editAs="oneCell">
    <xdr:from>
      <xdr:col>0</xdr:col>
      <xdr:colOff>798870</xdr:colOff>
      <xdr:row>16</xdr:row>
      <xdr:rowOff>10571</xdr:rowOff>
    </xdr:from>
    <xdr:to>
      <xdr:col>2</xdr:col>
      <xdr:colOff>5264</xdr:colOff>
      <xdr:row>17</xdr:row>
      <xdr:rowOff>473</xdr:rowOff>
    </xdr:to>
    <xdr:pic>
      <xdr:nvPicPr>
        <xdr:cNvPr id="18" name="Picture 52" descr="http://farm1.static.flickr.com/183/442903800_c39451a726.jpg?v=0"/>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8870" y="6985329"/>
          <a:ext cx="1357200" cy="1357200"/>
        </a:xfrm>
        <a:prstGeom prst="rect">
          <a:avLst/>
        </a:prstGeom>
        <a:noFill/>
      </xdr:spPr>
    </xdr:pic>
    <xdr:clientData/>
  </xdr:twoCellAnchor>
  <xdr:twoCellAnchor editAs="oneCell">
    <xdr:from>
      <xdr:col>5</xdr:col>
      <xdr:colOff>4729</xdr:colOff>
      <xdr:row>4</xdr:row>
      <xdr:rowOff>5799</xdr:rowOff>
    </xdr:from>
    <xdr:to>
      <xdr:col>6</xdr:col>
      <xdr:colOff>9993</xdr:colOff>
      <xdr:row>5</xdr:row>
      <xdr:rowOff>192</xdr:rowOff>
    </xdr:to>
    <xdr:pic>
      <xdr:nvPicPr>
        <xdr:cNvPr id="19" name="Picture 54" descr="http://www.pendragon.mu/pics_shared/artwork_pics_shared/artwork_desktopwallpapers/tmo_1024x768.jpg"/>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968358" y="2218057"/>
          <a:ext cx="1357200" cy="1357200"/>
        </a:xfrm>
        <a:prstGeom prst="rect">
          <a:avLst/>
        </a:prstGeom>
        <a:noFill/>
      </xdr:spPr>
    </xdr:pic>
    <xdr:clientData/>
  </xdr:twoCellAnchor>
  <xdr:twoCellAnchor editAs="oneCell">
    <xdr:from>
      <xdr:col>0</xdr:col>
      <xdr:colOff>798870</xdr:colOff>
      <xdr:row>46</xdr:row>
      <xdr:rowOff>0</xdr:rowOff>
    </xdr:from>
    <xdr:to>
      <xdr:col>2</xdr:col>
      <xdr:colOff>5264</xdr:colOff>
      <xdr:row>46</xdr:row>
      <xdr:rowOff>1357200</xdr:rowOff>
    </xdr:to>
    <xdr:pic>
      <xdr:nvPicPr>
        <xdr:cNvPr id="20" name="Picture 56" descr="http://cfs8.tistory.com/image/33/tistory/2008/05/27/19/49/483be743a135f"/>
        <xdr:cNvPicPr>
          <a:picLocks noChangeArrowheads="1"/>
        </xdr:cNvPicPr>
      </xdr:nvPicPr>
      <xdr:blipFill>
        <a:blip xmlns:r="http://schemas.openxmlformats.org/officeDocument/2006/relationships" r:embed="rId11" cstate="screen">
          <a:extLst>
            <a:ext uri="{28A0092B-C50C-407E-A947-70E740481C1C}">
              <a14:useLocalDpi xmlns:a14="http://schemas.microsoft.com/office/drawing/2010/main" val="0"/>
            </a:ext>
          </a:extLst>
        </a:blip>
        <a:srcRect/>
        <a:stretch>
          <a:fillRect/>
        </a:stretch>
      </xdr:blipFill>
      <xdr:spPr bwMode="auto">
        <a:xfrm>
          <a:off x="798870" y="18881008"/>
          <a:ext cx="1357200" cy="1357200"/>
        </a:xfrm>
        <a:prstGeom prst="rect">
          <a:avLst/>
        </a:prstGeom>
        <a:noFill/>
      </xdr:spPr>
    </xdr:pic>
    <xdr:clientData/>
  </xdr:twoCellAnchor>
  <xdr:twoCellAnchor editAs="oneCell">
    <xdr:from>
      <xdr:col>0</xdr:col>
      <xdr:colOff>798870</xdr:colOff>
      <xdr:row>28</xdr:row>
      <xdr:rowOff>10591</xdr:rowOff>
    </xdr:from>
    <xdr:to>
      <xdr:col>2</xdr:col>
      <xdr:colOff>5264</xdr:colOff>
      <xdr:row>29</xdr:row>
      <xdr:rowOff>493</xdr:rowOff>
    </xdr:to>
    <xdr:pic>
      <xdr:nvPicPr>
        <xdr:cNvPr id="24" name="Picture 66" descr="http://www.porcupinetree.com/images/PT_WALLPAPER_02.jpg"/>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98870" y="11747849"/>
          <a:ext cx="1357200" cy="1357200"/>
        </a:xfrm>
        <a:prstGeom prst="rect">
          <a:avLst/>
        </a:prstGeom>
        <a:noFill/>
      </xdr:spPr>
    </xdr:pic>
    <xdr:clientData/>
  </xdr:twoCellAnchor>
  <xdr:twoCellAnchor editAs="oneCell">
    <xdr:from>
      <xdr:col>3</xdr:col>
      <xdr:colOff>7128</xdr:colOff>
      <xdr:row>4</xdr:row>
      <xdr:rowOff>5799</xdr:rowOff>
    </xdr:from>
    <xdr:to>
      <xdr:col>4</xdr:col>
      <xdr:colOff>12393</xdr:colOff>
      <xdr:row>5</xdr:row>
      <xdr:rowOff>192</xdr:rowOff>
    </xdr:to>
    <xdr:pic>
      <xdr:nvPicPr>
        <xdr:cNvPr id="25" name="Picture 68" descr="http://mygigasize.blogia.com/upload/20080424031253-rpwl.-.the.rpwl.experience.jpg"/>
        <xdr:cNvPicPr>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388378" y="2218057"/>
          <a:ext cx="1357200" cy="1357200"/>
        </a:xfrm>
        <a:prstGeom prst="rect">
          <a:avLst/>
        </a:prstGeom>
        <a:noFill/>
      </xdr:spPr>
    </xdr:pic>
    <xdr:clientData/>
  </xdr:twoCellAnchor>
  <xdr:twoCellAnchor editAs="oneCell">
    <xdr:from>
      <xdr:col>0</xdr:col>
      <xdr:colOff>798870</xdr:colOff>
      <xdr:row>4</xdr:row>
      <xdr:rowOff>5799</xdr:rowOff>
    </xdr:from>
    <xdr:to>
      <xdr:col>2</xdr:col>
      <xdr:colOff>5264</xdr:colOff>
      <xdr:row>5</xdr:row>
      <xdr:rowOff>192</xdr:rowOff>
    </xdr:to>
    <xdr:pic>
      <xdr:nvPicPr>
        <xdr:cNvPr id="26" name="Picture 72" descr="http://images.coveralia.com/audio/c/Camel-Mirage-Frontal.jpg"/>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98870" y="2218057"/>
          <a:ext cx="1357200" cy="1357200"/>
        </a:xfrm>
        <a:prstGeom prst="rect">
          <a:avLst/>
        </a:prstGeom>
        <a:noFill/>
      </xdr:spPr>
    </xdr:pic>
    <xdr:clientData/>
  </xdr:twoCellAnchor>
  <xdr:twoCellAnchor editAs="oneCell">
    <xdr:from>
      <xdr:col>0</xdr:col>
      <xdr:colOff>798870</xdr:colOff>
      <xdr:row>10</xdr:row>
      <xdr:rowOff>0</xdr:rowOff>
    </xdr:from>
    <xdr:to>
      <xdr:col>2</xdr:col>
      <xdr:colOff>5264</xdr:colOff>
      <xdr:row>10</xdr:row>
      <xdr:rowOff>1357200</xdr:rowOff>
    </xdr:to>
    <xdr:pic>
      <xdr:nvPicPr>
        <xdr:cNvPr id="29" name="Picture 8" descr="http://www.connollyco.com/discography/steve_hackett/voyage_hi.jpg"/>
        <xdr:cNvPicPr>
          <a:picLocks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98870" y="4593508"/>
          <a:ext cx="1357200" cy="1357200"/>
        </a:xfrm>
        <a:prstGeom prst="rect">
          <a:avLst/>
        </a:prstGeom>
        <a:noFill/>
      </xdr:spPr>
    </xdr:pic>
    <xdr:clientData/>
  </xdr:twoCellAnchor>
  <xdr:twoCellAnchor editAs="oneCell">
    <xdr:from>
      <xdr:col>2</xdr:col>
      <xdr:colOff>229982</xdr:colOff>
      <xdr:row>16</xdr:row>
      <xdr:rowOff>10571</xdr:rowOff>
    </xdr:from>
    <xdr:to>
      <xdr:col>4</xdr:col>
      <xdr:colOff>4803</xdr:colOff>
      <xdr:row>17</xdr:row>
      <xdr:rowOff>473</xdr:rowOff>
    </xdr:to>
    <xdr:pic>
      <xdr:nvPicPr>
        <xdr:cNvPr id="30" name="Picture 12" descr="The Prophecy"/>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380788" y="6985329"/>
          <a:ext cx="1357200" cy="1357200"/>
        </a:xfrm>
        <a:prstGeom prst="rect">
          <a:avLst/>
        </a:prstGeom>
        <a:noFill/>
      </xdr:spPr>
    </xdr:pic>
    <xdr:clientData/>
  </xdr:twoCellAnchor>
  <xdr:twoCellAnchor editAs="oneCell">
    <xdr:from>
      <xdr:col>0</xdr:col>
      <xdr:colOff>798870</xdr:colOff>
      <xdr:row>40</xdr:row>
      <xdr:rowOff>6490</xdr:rowOff>
    </xdr:from>
    <xdr:to>
      <xdr:col>2</xdr:col>
      <xdr:colOff>5264</xdr:colOff>
      <xdr:row>41</xdr:row>
      <xdr:rowOff>883</xdr:rowOff>
    </xdr:to>
    <xdr:pic>
      <xdr:nvPicPr>
        <xdr:cNvPr id="32" name="Picture 16" descr="http://dreadedoutsider.files.wordpress.com/2008/06/img_1270.jpg"/>
        <xdr:cNvPicPr>
          <a:picLocks noChangeArrowheads="1"/>
        </xdr:cNvPicPr>
      </xdr:nvPicPr>
      <xdr:blipFill>
        <a:blip xmlns:r="http://schemas.openxmlformats.org/officeDocument/2006/relationships" r:embed="rId17" cstate="screen">
          <a:extLst>
            <a:ext uri="{28A0092B-C50C-407E-A947-70E740481C1C}">
              <a14:useLocalDpi xmlns:a14="http://schemas.microsoft.com/office/drawing/2010/main" val="0"/>
            </a:ext>
          </a:extLst>
        </a:blip>
        <a:srcRect/>
        <a:stretch>
          <a:fillRect/>
        </a:stretch>
      </xdr:blipFill>
      <xdr:spPr bwMode="auto">
        <a:xfrm>
          <a:off x="798870" y="16506248"/>
          <a:ext cx="1357200" cy="1357200"/>
        </a:xfrm>
        <a:prstGeom prst="rect">
          <a:avLst/>
        </a:prstGeom>
        <a:noFill/>
      </xdr:spPr>
    </xdr:pic>
    <xdr:clientData/>
  </xdr:twoCellAnchor>
  <xdr:twoCellAnchor editAs="oneCell">
    <xdr:from>
      <xdr:col>2</xdr:col>
      <xdr:colOff>229982</xdr:colOff>
      <xdr:row>34</xdr:row>
      <xdr:rowOff>4650</xdr:rowOff>
    </xdr:from>
    <xdr:to>
      <xdr:col>4</xdr:col>
      <xdr:colOff>4803</xdr:colOff>
      <xdr:row>34</xdr:row>
      <xdr:rowOff>1361850</xdr:rowOff>
    </xdr:to>
    <xdr:pic>
      <xdr:nvPicPr>
        <xdr:cNvPr id="38" name="37 Imagen" descr="Resultado de imagen para trans-siberian orchestra the lost christmas eve"/>
        <xdr:cNvPicPr>
          <a:picLocks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2380788" y="1412315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10</xdr:row>
      <xdr:rowOff>0</xdr:rowOff>
    </xdr:from>
    <xdr:to>
      <xdr:col>10</xdr:col>
      <xdr:colOff>3420</xdr:colOff>
      <xdr:row>10</xdr:row>
      <xdr:rowOff>1357200</xdr:rowOff>
    </xdr:to>
    <xdr:pic>
      <xdr:nvPicPr>
        <xdr:cNvPr id="41" name="40 Imagen" descr="Resultado de imagen para spocks beard snow"/>
        <xdr:cNvPicPr>
          <a:picLocks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bwMode="auto">
        <a:xfrm>
          <a:off x="7126543" y="459350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34</xdr:row>
      <xdr:rowOff>4650</xdr:rowOff>
    </xdr:from>
    <xdr:to>
      <xdr:col>8</xdr:col>
      <xdr:colOff>3880</xdr:colOff>
      <xdr:row>34</xdr:row>
      <xdr:rowOff>1361850</xdr:rowOff>
    </xdr:to>
    <xdr:pic>
      <xdr:nvPicPr>
        <xdr:cNvPr id="42" name="41 Imagen" descr="Resultado de imagen para magellan albums"/>
        <xdr:cNvPicPr>
          <a:picLocks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bwMode="auto">
        <a:xfrm>
          <a:off x="5544624" y="1412315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229982</xdr:colOff>
      <xdr:row>46</xdr:row>
      <xdr:rowOff>0</xdr:rowOff>
    </xdr:from>
    <xdr:to>
      <xdr:col>4</xdr:col>
      <xdr:colOff>4803</xdr:colOff>
      <xdr:row>46</xdr:row>
      <xdr:rowOff>1357200</xdr:rowOff>
    </xdr:to>
    <xdr:pic>
      <xdr:nvPicPr>
        <xdr:cNvPr id="44" name="43 Imagen" descr="Resultado de imagen para kino picture"/>
        <xdr:cNvPicPr>
          <a:picLocks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bwMode="auto">
        <a:xfrm>
          <a:off x="2380788" y="1888100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46</xdr:row>
      <xdr:rowOff>0</xdr:rowOff>
    </xdr:from>
    <xdr:to>
      <xdr:col>6</xdr:col>
      <xdr:colOff>4341</xdr:colOff>
      <xdr:row>46</xdr:row>
      <xdr:rowOff>1357200</xdr:rowOff>
    </xdr:to>
    <xdr:pic>
      <xdr:nvPicPr>
        <xdr:cNvPr id="45" name="44 Imagen" descr="Resultado de imagen para riverside out of myself"/>
        <xdr:cNvPicPr>
          <a:picLocks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bwMode="auto">
        <a:xfrm>
          <a:off x="3962706" y="1888100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46</xdr:row>
      <xdr:rowOff>0</xdr:rowOff>
    </xdr:from>
    <xdr:to>
      <xdr:col>8</xdr:col>
      <xdr:colOff>3880</xdr:colOff>
      <xdr:row>46</xdr:row>
      <xdr:rowOff>1357200</xdr:rowOff>
    </xdr:to>
    <xdr:pic>
      <xdr:nvPicPr>
        <xdr:cNvPr id="46" name="45 Imagen" descr="Resultado de imagen para clepsydra alone"/>
        <xdr:cNvPicPr>
          <a:picLocks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bwMode="auto">
        <a:xfrm>
          <a:off x="5544624" y="1888100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46</xdr:row>
      <xdr:rowOff>0</xdr:rowOff>
    </xdr:from>
    <xdr:to>
      <xdr:col>10</xdr:col>
      <xdr:colOff>3420</xdr:colOff>
      <xdr:row>46</xdr:row>
      <xdr:rowOff>1357200</xdr:rowOff>
    </xdr:to>
    <xdr:pic>
      <xdr:nvPicPr>
        <xdr:cNvPr id="47" name="46 Imagen" descr="Resultado de imagen para posthumous silence"/>
        <xdr:cNvPicPr>
          <a:picLocks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a:stretch/>
      </xdr:blipFill>
      <xdr:spPr bwMode="auto">
        <a:xfrm>
          <a:off x="7126543" y="1888100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52</xdr:row>
      <xdr:rowOff>3571</xdr:rowOff>
    </xdr:from>
    <xdr:to>
      <xdr:col>2</xdr:col>
      <xdr:colOff>5264</xdr:colOff>
      <xdr:row>52</xdr:row>
      <xdr:rowOff>1360771</xdr:rowOff>
    </xdr:to>
    <xdr:pic>
      <xdr:nvPicPr>
        <xdr:cNvPr id="49" name="48 Imagen" descr="Resultado de imagen para empires never last"/>
        <xdr:cNvPicPr>
          <a:picLocks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a:stretch/>
      </xdr:blipFill>
      <xdr:spPr bwMode="auto">
        <a:xfrm>
          <a:off x="798870" y="212658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52</xdr:row>
      <xdr:rowOff>3571</xdr:rowOff>
    </xdr:from>
    <xdr:to>
      <xdr:col>6</xdr:col>
      <xdr:colOff>4341</xdr:colOff>
      <xdr:row>52</xdr:row>
      <xdr:rowOff>1360771</xdr:rowOff>
    </xdr:to>
    <xdr:pic>
      <xdr:nvPicPr>
        <xdr:cNvPr id="54" name="53 Imagen" descr="Imagen relacionada"/>
        <xdr:cNvPicPr>
          <a:picLocks noChangeArrowheads="1"/>
        </xdr:cNvPicPr>
      </xdr:nvPicPr>
      <xdr:blipFill rotWithShape="1">
        <a:blip xmlns:r="http://schemas.openxmlformats.org/officeDocument/2006/relationships" r:embed="rId26" cstate="print">
          <a:extLst>
            <a:ext uri="{BEBA8EAE-BF5A-486C-A8C5-ECC9F3942E4B}">
              <a14:imgProps xmlns:a14="http://schemas.microsoft.com/office/drawing/2010/main">
                <a14:imgLayer r:embed="rId27">
                  <a14:imgEffect>
                    <a14:sharpenSoften amount="50000"/>
                  </a14:imgEffect>
                </a14:imgLayer>
              </a14:imgProps>
            </a:ext>
            <a:ext uri="{28A0092B-C50C-407E-A947-70E740481C1C}">
              <a14:useLocalDpi xmlns:a14="http://schemas.microsoft.com/office/drawing/2010/main" val="0"/>
            </a:ext>
          </a:extLst>
        </a:blip>
        <a:srcRect/>
        <a:stretch/>
      </xdr:blipFill>
      <xdr:spPr bwMode="auto">
        <a:xfrm>
          <a:off x="3962706" y="212658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52</xdr:row>
      <xdr:rowOff>3571</xdr:rowOff>
    </xdr:from>
    <xdr:to>
      <xdr:col>8</xdr:col>
      <xdr:colOff>3880</xdr:colOff>
      <xdr:row>52</xdr:row>
      <xdr:rowOff>1360771</xdr:rowOff>
    </xdr:to>
    <xdr:pic>
      <xdr:nvPicPr>
        <xdr:cNvPr id="55" name="54 Imagen" descr="Resultado de imagen para abel ganz shooting albatross"/>
        <xdr:cNvPicPr>
          <a:picLocks noChangeArrowheads="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a:stretch/>
      </xdr:blipFill>
      <xdr:spPr bwMode="auto">
        <a:xfrm>
          <a:off x="5544624" y="212658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52</xdr:row>
      <xdr:rowOff>3571</xdr:rowOff>
    </xdr:from>
    <xdr:to>
      <xdr:col>10</xdr:col>
      <xdr:colOff>3420</xdr:colOff>
      <xdr:row>52</xdr:row>
      <xdr:rowOff>1360771</xdr:rowOff>
    </xdr:to>
    <xdr:pic>
      <xdr:nvPicPr>
        <xdr:cNvPr id="56" name="55 Imagen" descr="Resultado de imagen para fanfare &amp; fantasy"/>
        <xdr:cNvPicPr>
          <a:picLocks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a:stretch/>
      </xdr:blipFill>
      <xdr:spPr bwMode="auto">
        <a:xfrm>
          <a:off x="7126543" y="212658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58</xdr:row>
      <xdr:rowOff>4081</xdr:rowOff>
    </xdr:from>
    <xdr:to>
      <xdr:col>6</xdr:col>
      <xdr:colOff>4341</xdr:colOff>
      <xdr:row>59</xdr:row>
      <xdr:rowOff>3508</xdr:rowOff>
    </xdr:to>
    <xdr:pic>
      <xdr:nvPicPr>
        <xdr:cNvPr id="58" name="57 Imagen" descr="Resultado de imagen para knight area the sun also rises"/>
        <xdr:cNvPicPr>
          <a:picLocks noChangeArrowheads="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a:stretch/>
      </xdr:blipFill>
      <xdr:spPr bwMode="auto">
        <a:xfrm>
          <a:off x="3962706" y="23647589"/>
          <a:ext cx="1357200" cy="13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229982</xdr:colOff>
      <xdr:row>64</xdr:row>
      <xdr:rowOff>8165</xdr:rowOff>
    </xdr:from>
    <xdr:to>
      <xdr:col>4</xdr:col>
      <xdr:colOff>4803</xdr:colOff>
      <xdr:row>65</xdr:row>
      <xdr:rowOff>2558</xdr:rowOff>
    </xdr:to>
    <xdr:pic>
      <xdr:nvPicPr>
        <xdr:cNvPr id="59" name="58 Imagen" descr="Resultado de imagen para transatlantic kaleidoscope"/>
        <xdr:cNvPicPr>
          <a:picLocks noChangeArrowheads="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bwMode="auto">
        <a:xfrm>
          <a:off x="2380788" y="26032923"/>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64</xdr:row>
      <xdr:rowOff>8165</xdr:rowOff>
    </xdr:from>
    <xdr:to>
      <xdr:col>8</xdr:col>
      <xdr:colOff>3880</xdr:colOff>
      <xdr:row>65</xdr:row>
      <xdr:rowOff>2558</xdr:rowOff>
    </xdr:to>
    <xdr:pic>
      <xdr:nvPicPr>
        <xdr:cNvPr id="60" name="59 Imagen" descr="Resultado de imagen para neal morse testimony"/>
        <xdr:cNvPicPr>
          <a:picLocks noChangeArrowheads="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a:stretch/>
      </xdr:blipFill>
      <xdr:spPr bwMode="auto">
        <a:xfrm>
          <a:off x="5544624" y="26032923"/>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64</xdr:row>
      <xdr:rowOff>8165</xdr:rowOff>
    </xdr:from>
    <xdr:to>
      <xdr:col>10</xdr:col>
      <xdr:colOff>3420</xdr:colOff>
      <xdr:row>65</xdr:row>
      <xdr:rowOff>2558</xdr:rowOff>
    </xdr:to>
    <xdr:pic>
      <xdr:nvPicPr>
        <xdr:cNvPr id="61" name="60 Imagen" descr="Resultado de imagen para the flower kings back in the world of adventures"/>
        <xdr:cNvPicPr>
          <a:picLocks noChangeArrowheads="1"/>
        </xdr:cNvPicPr>
      </xdr:nvPicPr>
      <xdr:blipFill rotWithShape="1">
        <a:blip xmlns:r="http://schemas.openxmlformats.org/officeDocument/2006/relationships" r:embed="rId33" cstate="print">
          <a:extLst>
            <a:ext uri="{BEBA8EAE-BF5A-486C-A8C5-ECC9F3942E4B}">
              <a14:imgProps xmlns:a14="http://schemas.microsoft.com/office/drawing/2010/main">
                <a14:imgLayer r:embed="rId34">
                  <a14:imgEffect>
                    <a14:brightnessContrast contrast="-40000"/>
                  </a14:imgEffect>
                </a14:imgLayer>
              </a14:imgProps>
            </a:ext>
            <a:ext uri="{28A0092B-C50C-407E-A947-70E740481C1C}">
              <a14:useLocalDpi xmlns:a14="http://schemas.microsoft.com/office/drawing/2010/main" val="0"/>
            </a:ext>
          </a:extLst>
        </a:blip>
        <a:srcRect/>
        <a:stretch/>
      </xdr:blipFill>
      <xdr:spPr bwMode="auto">
        <a:xfrm>
          <a:off x="7126543" y="26032923"/>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76</xdr:row>
      <xdr:rowOff>17907</xdr:rowOff>
    </xdr:from>
    <xdr:to>
      <xdr:col>4</xdr:col>
      <xdr:colOff>5264</xdr:colOff>
      <xdr:row>77</xdr:row>
      <xdr:rowOff>3507</xdr:rowOff>
    </xdr:to>
    <xdr:pic>
      <xdr:nvPicPr>
        <xdr:cNvPr id="71" name="70 Imagen" descr="Resultado de imagen para the tangent comm"/>
        <xdr:cNvPicPr>
          <a:picLocks noChangeArrowheads="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a:stretch/>
      </xdr:blipFill>
      <xdr:spPr bwMode="auto">
        <a:xfrm>
          <a:off x="2381249" y="31278957"/>
          <a:ext cx="1357815"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1380</xdr:colOff>
      <xdr:row>82</xdr:row>
      <xdr:rowOff>16064</xdr:rowOff>
    </xdr:from>
    <xdr:to>
      <xdr:col>8</xdr:col>
      <xdr:colOff>6030</xdr:colOff>
      <xdr:row>83</xdr:row>
      <xdr:rowOff>1664</xdr:rowOff>
    </xdr:to>
    <xdr:pic>
      <xdr:nvPicPr>
        <xdr:cNvPr id="72" name="71 Imagen" descr="Resultado de imagen para enchant juggling 9 or dropping 10"/>
        <xdr:cNvPicPr>
          <a:picLocks noChangeArrowheads="1"/>
        </xdr:cNvPicPr>
      </xdr:nvPicPr>
      <xdr:blipFill rotWithShape="1">
        <a:blip xmlns:r="http://schemas.openxmlformats.org/officeDocument/2006/relationships" r:embed="rId36" cstate="print">
          <a:extLst>
            <a:ext uri="{BEBA8EAE-BF5A-486C-A8C5-ECC9F3942E4B}">
              <a14:imgProps xmlns:a14="http://schemas.microsoft.com/office/drawing/2010/main">
                <a14:imgLayer r:embed="rId37">
                  <a14:imgEffect>
                    <a14:sharpenSoften amount="25000"/>
                  </a14:imgEffect>
                </a14:imgLayer>
              </a14:imgProps>
            </a:ext>
            <a:ext uri="{28A0092B-C50C-407E-A947-70E740481C1C}">
              <a14:useLocalDpi xmlns:a14="http://schemas.microsoft.com/office/drawing/2010/main" val="0"/>
            </a:ext>
          </a:extLst>
        </a:blip>
        <a:srcRect/>
        <a:stretch/>
      </xdr:blipFill>
      <xdr:spPr bwMode="auto">
        <a:xfrm>
          <a:off x="5544930" y="33696464"/>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88</xdr:row>
      <xdr:rowOff>24688</xdr:rowOff>
    </xdr:from>
    <xdr:to>
      <xdr:col>2</xdr:col>
      <xdr:colOff>5264</xdr:colOff>
      <xdr:row>89</xdr:row>
      <xdr:rowOff>14590</xdr:rowOff>
    </xdr:to>
    <xdr:pic>
      <xdr:nvPicPr>
        <xdr:cNvPr id="73" name="72 Imagen" descr="Resultado de imagen para kaipa angling feelings"/>
        <xdr:cNvPicPr>
          <a:picLocks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a:stretch/>
      </xdr:blipFill>
      <xdr:spPr bwMode="auto">
        <a:xfrm>
          <a:off x="798870" y="36124438"/>
          <a:ext cx="135904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94</xdr:row>
      <xdr:rowOff>22433</xdr:rowOff>
    </xdr:from>
    <xdr:to>
      <xdr:col>10</xdr:col>
      <xdr:colOff>3420</xdr:colOff>
      <xdr:row>95</xdr:row>
      <xdr:rowOff>8033</xdr:rowOff>
    </xdr:to>
    <xdr:pic>
      <xdr:nvPicPr>
        <xdr:cNvPr id="74" name="73 Imagen" descr="Resultado de imagen para premiata forneria marconi per un amico"/>
        <xdr:cNvPicPr>
          <a:picLocks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a:stretch/>
      </xdr:blipFill>
      <xdr:spPr bwMode="auto">
        <a:xfrm>
          <a:off x="7124699" y="38541533"/>
          <a:ext cx="1355971"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22</xdr:row>
      <xdr:rowOff>5818</xdr:rowOff>
    </xdr:from>
    <xdr:to>
      <xdr:col>8</xdr:col>
      <xdr:colOff>3880</xdr:colOff>
      <xdr:row>23</xdr:row>
      <xdr:rowOff>211</xdr:rowOff>
    </xdr:to>
    <xdr:pic>
      <xdr:nvPicPr>
        <xdr:cNvPr id="40" name="39 Imagen"/>
        <xdr:cNvPicPr>
          <a:picLocks/>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a:stretch/>
      </xdr:blipFill>
      <xdr:spPr>
        <a:xfrm>
          <a:off x="5544624" y="9361826"/>
          <a:ext cx="1357200" cy="1357200"/>
        </a:xfrm>
        <a:prstGeom prst="rect">
          <a:avLst/>
        </a:prstGeom>
      </xdr:spPr>
    </xdr:pic>
    <xdr:clientData/>
  </xdr:twoCellAnchor>
  <xdr:twoCellAnchor editAs="oneCell">
    <xdr:from>
      <xdr:col>0</xdr:col>
      <xdr:colOff>798870</xdr:colOff>
      <xdr:row>58</xdr:row>
      <xdr:rowOff>4081</xdr:rowOff>
    </xdr:from>
    <xdr:to>
      <xdr:col>2</xdr:col>
      <xdr:colOff>5264</xdr:colOff>
      <xdr:row>59</xdr:row>
      <xdr:rowOff>3508</xdr:rowOff>
    </xdr:to>
    <xdr:pic>
      <xdr:nvPicPr>
        <xdr:cNvPr id="86" name="85 Imagen" descr="Resultado de imagen para eloy ocean"/>
        <xdr:cNvPicPr>
          <a:picLocks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a:stretch/>
      </xdr:blipFill>
      <xdr:spPr bwMode="auto">
        <a:xfrm>
          <a:off x="798870" y="23647589"/>
          <a:ext cx="1357200" cy="13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227677</xdr:colOff>
      <xdr:row>94</xdr:row>
      <xdr:rowOff>20589</xdr:rowOff>
    </xdr:from>
    <xdr:to>
      <xdr:col>6</xdr:col>
      <xdr:colOff>4341</xdr:colOff>
      <xdr:row>95</xdr:row>
      <xdr:rowOff>8033</xdr:rowOff>
    </xdr:to>
    <xdr:pic>
      <xdr:nvPicPr>
        <xdr:cNvPr id="88" name="87 Imagen" descr="Resultado de imagen para queensryche operation mindcrime"/>
        <xdr:cNvPicPr>
          <a:picLocks noChangeArrowheads="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a:stretch/>
      </xdr:blipFill>
      <xdr:spPr bwMode="auto">
        <a:xfrm>
          <a:off x="3961477" y="38539689"/>
          <a:ext cx="135781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229982</xdr:colOff>
      <xdr:row>58</xdr:row>
      <xdr:rowOff>4081</xdr:rowOff>
    </xdr:from>
    <xdr:to>
      <xdr:col>4</xdr:col>
      <xdr:colOff>4803</xdr:colOff>
      <xdr:row>59</xdr:row>
      <xdr:rowOff>3508</xdr:rowOff>
    </xdr:to>
    <xdr:pic>
      <xdr:nvPicPr>
        <xdr:cNvPr id="93" name="92 Imagen" descr="https://painofsalvation.com/store/wp-content/uploads/2015/01/pos-remedylane-front.jpg"/>
        <xdr:cNvPicPr>
          <a:picLocks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a:stretch/>
      </xdr:blipFill>
      <xdr:spPr bwMode="auto">
        <a:xfrm>
          <a:off x="2380788" y="23647589"/>
          <a:ext cx="1357200" cy="13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76</xdr:row>
      <xdr:rowOff>16063</xdr:rowOff>
    </xdr:from>
    <xdr:to>
      <xdr:col>6</xdr:col>
      <xdr:colOff>5263</xdr:colOff>
      <xdr:row>77</xdr:row>
      <xdr:rowOff>3507</xdr:rowOff>
    </xdr:to>
    <xdr:pic>
      <xdr:nvPicPr>
        <xdr:cNvPr id="94" name="93 Imagen" descr="Resultado de imagen para symphony x V"/>
        <xdr:cNvPicPr>
          <a:picLocks noChangeArrowheads="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a:stretch/>
      </xdr:blipFill>
      <xdr:spPr bwMode="auto">
        <a:xfrm>
          <a:off x="3962399" y="31277113"/>
          <a:ext cx="135781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88</xdr:row>
      <xdr:rowOff>24688</xdr:rowOff>
    </xdr:from>
    <xdr:to>
      <xdr:col>4</xdr:col>
      <xdr:colOff>5264</xdr:colOff>
      <xdr:row>89</xdr:row>
      <xdr:rowOff>14590</xdr:rowOff>
    </xdr:to>
    <xdr:pic>
      <xdr:nvPicPr>
        <xdr:cNvPr id="95" name="94 Imagen" descr="Resultado de imagen para fates warning perfect symmetry"/>
        <xdr:cNvPicPr>
          <a:picLocks noChangeArrowheads="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a:stretch/>
      </xdr:blipFill>
      <xdr:spPr bwMode="auto">
        <a:xfrm>
          <a:off x="2381249" y="36124438"/>
          <a:ext cx="1357815"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64</xdr:row>
      <xdr:rowOff>8165</xdr:rowOff>
    </xdr:from>
    <xdr:to>
      <xdr:col>6</xdr:col>
      <xdr:colOff>4341</xdr:colOff>
      <xdr:row>65</xdr:row>
      <xdr:rowOff>2558</xdr:rowOff>
    </xdr:to>
    <xdr:pic>
      <xdr:nvPicPr>
        <xdr:cNvPr id="98" name="97 Imagen" descr="Resultado de imagen para tyranny shadow gallery"/>
        <xdr:cNvPicPr>
          <a:picLocks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a:stretch/>
      </xdr:blipFill>
      <xdr:spPr bwMode="auto">
        <a:xfrm>
          <a:off x="3962706" y="26032923"/>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64</xdr:row>
      <xdr:rowOff>8165</xdr:rowOff>
    </xdr:from>
    <xdr:to>
      <xdr:col>2</xdr:col>
      <xdr:colOff>5264</xdr:colOff>
      <xdr:row>65</xdr:row>
      <xdr:rowOff>2558</xdr:rowOff>
    </xdr:to>
    <xdr:pic>
      <xdr:nvPicPr>
        <xdr:cNvPr id="100" name="99 Imagen" descr="Resultado de imagen para nektar magic is a child"/>
        <xdr:cNvPicPr>
          <a:picLocks noChangeArrowheads="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a:stretch/>
      </xdr:blipFill>
      <xdr:spPr bwMode="auto">
        <a:xfrm>
          <a:off x="798870" y="26032923"/>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230443</xdr:colOff>
      <xdr:row>40</xdr:row>
      <xdr:rowOff>6490</xdr:rowOff>
    </xdr:from>
    <xdr:to>
      <xdr:col>4</xdr:col>
      <xdr:colOff>5264</xdr:colOff>
      <xdr:row>41</xdr:row>
      <xdr:rowOff>883</xdr:rowOff>
    </xdr:to>
    <xdr:pic>
      <xdr:nvPicPr>
        <xdr:cNvPr id="104" name="103 Imagen" descr="Resultado de imagen para threshold dead reckoning"/>
        <xdr:cNvPicPr>
          <a:picLocks noChangeArrowheads="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a:stretch/>
      </xdr:blipFill>
      <xdr:spPr bwMode="auto">
        <a:xfrm>
          <a:off x="2381249" y="1650624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28</xdr:row>
      <xdr:rowOff>10591</xdr:rowOff>
    </xdr:from>
    <xdr:to>
      <xdr:col>6</xdr:col>
      <xdr:colOff>4341</xdr:colOff>
      <xdr:row>29</xdr:row>
      <xdr:rowOff>493</xdr:rowOff>
    </xdr:to>
    <xdr:pic>
      <xdr:nvPicPr>
        <xdr:cNvPr id="106" name="105 Imagen" descr="Resultado de imagen para novact progmetal"/>
        <xdr:cNvPicPr>
          <a:picLocks noChangeArrowheads="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a:stretch/>
      </xdr:blipFill>
      <xdr:spPr bwMode="auto">
        <a:xfrm>
          <a:off x="3962706" y="1174784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88</xdr:row>
      <xdr:rowOff>28990</xdr:rowOff>
    </xdr:from>
    <xdr:to>
      <xdr:col>6</xdr:col>
      <xdr:colOff>5263</xdr:colOff>
      <xdr:row>89</xdr:row>
      <xdr:rowOff>14590</xdr:rowOff>
    </xdr:to>
    <xdr:pic>
      <xdr:nvPicPr>
        <xdr:cNvPr id="107" name="Picture 14" descr="http://www.elpendulo.cl/imagenes/renaissance%20novella.jpg"/>
        <xdr:cNvPicPr>
          <a:picLocks noChangeArrowheads="1"/>
        </xdr:cNvPicPr>
      </xdr:nvPicPr>
      <xdr:blipFill>
        <a:blip xmlns:r="http://schemas.openxmlformats.org/officeDocument/2006/relationships" r:embed="rId50" cstate="screen">
          <a:extLst>
            <a:ext uri="{28A0092B-C50C-407E-A947-70E740481C1C}">
              <a14:useLocalDpi xmlns:a14="http://schemas.microsoft.com/office/drawing/2010/main" val="0"/>
            </a:ext>
          </a:extLst>
        </a:blip>
        <a:srcRect/>
        <a:stretch>
          <a:fillRect/>
        </a:stretch>
      </xdr:blipFill>
      <xdr:spPr bwMode="auto">
        <a:xfrm>
          <a:off x="3962399" y="36128740"/>
          <a:ext cx="1357814" cy="1357200"/>
        </a:xfrm>
        <a:prstGeom prst="rect">
          <a:avLst/>
        </a:prstGeom>
        <a:noFill/>
      </xdr:spPr>
    </xdr:pic>
    <xdr:clientData/>
  </xdr:twoCellAnchor>
  <xdr:twoCellAnchor editAs="oneCell">
    <xdr:from>
      <xdr:col>6</xdr:col>
      <xdr:colOff>229059</xdr:colOff>
      <xdr:row>16</xdr:row>
      <xdr:rowOff>10571</xdr:rowOff>
    </xdr:from>
    <xdr:to>
      <xdr:col>8</xdr:col>
      <xdr:colOff>3880</xdr:colOff>
      <xdr:row>17</xdr:row>
      <xdr:rowOff>473</xdr:rowOff>
    </xdr:to>
    <xdr:pic>
      <xdr:nvPicPr>
        <xdr:cNvPr id="108" name="107 Imagen" descr="CarÃ¡tula Frontal de Kamelot - Ghost Opera"/>
        <xdr:cNvPicPr>
          <a:picLocks noChangeArrowheads="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a:stretch/>
      </xdr:blipFill>
      <xdr:spPr bwMode="auto">
        <a:xfrm>
          <a:off x="5544624" y="69853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58</xdr:row>
      <xdr:rowOff>4081</xdr:rowOff>
    </xdr:from>
    <xdr:to>
      <xdr:col>8</xdr:col>
      <xdr:colOff>3880</xdr:colOff>
      <xdr:row>59</xdr:row>
      <xdr:rowOff>3508</xdr:rowOff>
    </xdr:to>
    <xdr:pic>
      <xdr:nvPicPr>
        <xdr:cNvPr id="109" name="Picture 2" descr="http://www.galeon.com/allmusic/caratulas/q/Queen-Innuendo-Frontal.jpg"/>
        <xdr:cNvPicPr>
          <a:picLocks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544624" y="23647589"/>
          <a:ext cx="1357200" cy="1366725"/>
        </a:xfrm>
        <a:prstGeom prst="rect">
          <a:avLst/>
        </a:prstGeom>
        <a:noFill/>
      </xdr:spPr>
    </xdr:pic>
    <xdr:clientData/>
  </xdr:twoCellAnchor>
  <xdr:twoCellAnchor editAs="oneCell">
    <xdr:from>
      <xdr:col>0</xdr:col>
      <xdr:colOff>798870</xdr:colOff>
      <xdr:row>100</xdr:row>
      <xdr:rowOff>16065</xdr:rowOff>
    </xdr:from>
    <xdr:to>
      <xdr:col>2</xdr:col>
      <xdr:colOff>5264</xdr:colOff>
      <xdr:row>101</xdr:row>
      <xdr:rowOff>3509</xdr:rowOff>
    </xdr:to>
    <xdr:pic>
      <xdr:nvPicPr>
        <xdr:cNvPr id="110" name="109 Imagen" descr="Imagen relacionada"/>
        <xdr:cNvPicPr>
          <a:picLocks noChangeArrowheads="1"/>
        </xdr:cNvPicPr>
      </xdr:nvPicPr>
      <xdr:blipFill rotWithShape="1">
        <a:blip xmlns:r="http://schemas.openxmlformats.org/officeDocument/2006/relationships" r:embed="rId53" cstate="print">
          <a:extLst>
            <a:ext uri="{BEBA8EAE-BF5A-486C-A8C5-ECC9F3942E4B}">
              <a14:imgProps xmlns:a14="http://schemas.microsoft.com/office/drawing/2010/main">
                <a14:imgLayer r:embed="rId54">
                  <a14:imgEffect>
                    <a14:sharpenSoften amount="25000"/>
                  </a14:imgEffect>
                </a14:imgLayer>
              </a14:imgProps>
            </a:ext>
            <a:ext uri="{28A0092B-C50C-407E-A947-70E740481C1C}">
              <a14:useLocalDpi xmlns:a14="http://schemas.microsoft.com/office/drawing/2010/main" val="0"/>
            </a:ext>
          </a:extLst>
        </a:blip>
        <a:srcRect/>
        <a:stretch/>
      </xdr:blipFill>
      <xdr:spPr bwMode="auto">
        <a:xfrm>
          <a:off x="798870" y="40954515"/>
          <a:ext cx="135904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76</xdr:row>
      <xdr:rowOff>16063</xdr:rowOff>
    </xdr:from>
    <xdr:to>
      <xdr:col>2</xdr:col>
      <xdr:colOff>5264</xdr:colOff>
      <xdr:row>77</xdr:row>
      <xdr:rowOff>3507</xdr:rowOff>
    </xdr:to>
    <xdr:pic>
      <xdr:nvPicPr>
        <xdr:cNvPr id="111" name="110 Imagen" descr="Resultado de imagen para king crimson in the court of the crimson king"/>
        <xdr:cNvPicPr>
          <a:picLocks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a:stretch/>
      </xdr:blipFill>
      <xdr:spPr bwMode="auto">
        <a:xfrm>
          <a:off x="798870" y="31277113"/>
          <a:ext cx="135904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82</xdr:row>
      <xdr:rowOff>13606</xdr:rowOff>
    </xdr:from>
    <xdr:to>
      <xdr:col>2</xdr:col>
      <xdr:colOff>3420</xdr:colOff>
      <xdr:row>82</xdr:row>
      <xdr:rowOff>1361281</xdr:rowOff>
    </xdr:to>
    <xdr:pic>
      <xdr:nvPicPr>
        <xdr:cNvPr id="2054" name="2053 Imagen"/>
        <xdr:cNvPicPr>
          <a:picLocks/>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a:stretch/>
      </xdr:blipFill>
      <xdr:spPr>
        <a:xfrm>
          <a:off x="798870" y="33694006"/>
          <a:ext cx="1357200" cy="1347675"/>
        </a:xfrm>
        <a:prstGeom prst="rect">
          <a:avLst/>
        </a:prstGeom>
      </xdr:spPr>
    </xdr:pic>
    <xdr:clientData/>
  </xdr:twoCellAnchor>
  <xdr:twoCellAnchor editAs="oneCell">
    <xdr:from>
      <xdr:col>0</xdr:col>
      <xdr:colOff>798870</xdr:colOff>
      <xdr:row>70</xdr:row>
      <xdr:rowOff>5790</xdr:rowOff>
    </xdr:from>
    <xdr:to>
      <xdr:col>2</xdr:col>
      <xdr:colOff>3420</xdr:colOff>
      <xdr:row>71</xdr:row>
      <xdr:rowOff>183</xdr:rowOff>
    </xdr:to>
    <xdr:pic>
      <xdr:nvPicPr>
        <xdr:cNvPr id="115" name="114 Imagen" descr="CarÃ¡tula Frontal de Martin Orford - The Old Road"/>
        <xdr:cNvPicPr>
          <a:picLocks noChangeArrowheads="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a:stretch/>
      </xdr:blipFill>
      <xdr:spPr bwMode="auto">
        <a:xfrm>
          <a:off x="798870" y="28847490"/>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58</xdr:row>
      <xdr:rowOff>4081</xdr:rowOff>
    </xdr:from>
    <xdr:to>
      <xdr:col>10</xdr:col>
      <xdr:colOff>3420</xdr:colOff>
      <xdr:row>59</xdr:row>
      <xdr:rowOff>3508</xdr:rowOff>
    </xdr:to>
    <xdr:pic>
      <xdr:nvPicPr>
        <xdr:cNvPr id="2055" name="2054 Imagen"/>
        <xdr:cNvPicPr>
          <a:picLocks/>
        </xdr:cNvPicPr>
      </xdr:nvPicPr>
      <xdr:blipFill rotWithShape="1">
        <a:blip xmlns:r="http://schemas.openxmlformats.org/officeDocument/2006/relationships" r:embed="rId58" cstate="print">
          <a:extLst>
            <a:ext uri="{28A0092B-C50C-407E-A947-70E740481C1C}">
              <a14:useLocalDpi xmlns:a14="http://schemas.microsoft.com/office/drawing/2010/main" val="0"/>
            </a:ext>
          </a:extLst>
        </a:blip>
        <a:srcRect/>
        <a:stretch/>
      </xdr:blipFill>
      <xdr:spPr>
        <a:xfrm>
          <a:off x="7126543" y="23647589"/>
          <a:ext cx="1357200" cy="1366725"/>
        </a:xfrm>
        <a:prstGeom prst="rect">
          <a:avLst/>
        </a:prstGeom>
      </xdr:spPr>
    </xdr:pic>
    <xdr:clientData/>
  </xdr:twoCellAnchor>
  <xdr:twoCellAnchor editAs="oneCell">
    <xdr:from>
      <xdr:col>6</xdr:col>
      <xdr:colOff>228291</xdr:colOff>
      <xdr:row>70</xdr:row>
      <xdr:rowOff>5790</xdr:rowOff>
    </xdr:from>
    <xdr:to>
      <xdr:col>8</xdr:col>
      <xdr:colOff>4341</xdr:colOff>
      <xdr:row>71</xdr:row>
      <xdr:rowOff>183</xdr:rowOff>
    </xdr:to>
    <xdr:pic>
      <xdr:nvPicPr>
        <xdr:cNvPr id="118" name="117 Imagen" descr="Resultado de imagen para millenium ego"/>
        <xdr:cNvPicPr>
          <a:picLocks noChangeArrowheads="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a:stretch/>
      </xdr:blipFill>
      <xdr:spPr bwMode="auto">
        <a:xfrm>
          <a:off x="5543241" y="28847490"/>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228598</xdr:colOff>
      <xdr:row>76</xdr:row>
      <xdr:rowOff>13605</xdr:rowOff>
    </xdr:from>
    <xdr:to>
      <xdr:col>8</xdr:col>
      <xdr:colOff>5262</xdr:colOff>
      <xdr:row>77</xdr:row>
      <xdr:rowOff>3507</xdr:rowOff>
    </xdr:to>
    <xdr:pic>
      <xdr:nvPicPr>
        <xdr:cNvPr id="119" name="118 Imagen" descr="Resultado de imagen para airbag all rights removed"/>
        <xdr:cNvPicPr>
          <a:picLocks noChangeArrowheads="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a:stretch/>
      </xdr:blipFill>
      <xdr:spPr bwMode="auto">
        <a:xfrm>
          <a:off x="5543548" y="31274655"/>
          <a:ext cx="135781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921</xdr:colOff>
      <xdr:row>82</xdr:row>
      <xdr:rowOff>13606</xdr:rowOff>
    </xdr:from>
    <xdr:to>
      <xdr:col>6</xdr:col>
      <xdr:colOff>5571</xdr:colOff>
      <xdr:row>82</xdr:row>
      <xdr:rowOff>1361281</xdr:rowOff>
    </xdr:to>
    <xdr:pic>
      <xdr:nvPicPr>
        <xdr:cNvPr id="120" name="119 Imagen" descr="CarÃ¡tula Frontal de Presto Ballet - Invisible Places"/>
        <xdr:cNvPicPr>
          <a:picLocks noChangeArrowheads="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a:stretch/>
      </xdr:blipFill>
      <xdr:spPr bwMode="auto">
        <a:xfrm>
          <a:off x="3963321" y="33694006"/>
          <a:ext cx="1357200" cy="13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228598</xdr:colOff>
      <xdr:row>70</xdr:row>
      <xdr:rowOff>15315</xdr:rowOff>
    </xdr:from>
    <xdr:to>
      <xdr:col>10</xdr:col>
      <xdr:colOff>4648</xdr:colOff>
      <xdr:row>71</xdr:row>
      <xdr:rowOff>183</xdr:rowOff>
    </xdr:to>
    <xdr:pic>
      <xdr:nvPicPr>
        <xdr:cNvPr id="121" name="120 Imagen" descr="CarÃ¡tula Frontal de Caamora - She"/>
        <xdr:cNvPicPr>
          <a:picLocks noChangeArrowheads="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a:stretch/>
      </xdr:blipFill>
      <xdr:spPr bwMode="auto">
        <a:xfrm>
          <a:off x="7124698" y="28857015"/>
          <a:ext cx="1357200" cy="13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76</xdr:row>
      <xdr:rowOff>13605</xdr:rowOff>
    </xdr:from>
    <xdr:to>
      <xdr:col>10</xdr:col>
      <xdr:colOff>3420</xdr:colOff>
      <xdr:row>77</xdr:row>
      <xdr:rowOff>3507</xdr:rowOff>
    </xdr:to>
    <xdr:pic>
      <xdr:nvPicPr>
        <xdr:cNvPr id="122" name="121 Imagen" descr="Resultado de imagen para cosmograf when age has done its duty"/>
        <xdr:cNvPicPr>
          <a:picLocks noChangeArrowheads="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a:stretch/>
      </xdr:blipFill>
      <xdr:spPr bwMode="auto">
        <a:xfrm>
          <a:off x="7124699" y="31274655"/>
          <a:ext cx="1355971"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228598</xdr:colOff>
      <xdr:row>82</xdr:row>
      <xdr:rowOff>16064</xdr:rowOff>
    </xdr:from>
    <xdr:to>
      <xdr:col>10</xdr:col>
      <xdr:colOff>4648</xdr:colOff>
      <xdr:row>83</xdr:row>
      <xdr:rowOff>1664</xdr:rowOff>
    </xdr:to>
    <xdr:pic>
      <xdr:nvPicPr>
        <xdr:cNvPr id="123" name="122 Imagen" descr="Resultado de imagen para frost milliontown"/>
        <xdr:cNvPicPr>
          <a:picLocks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a:stretch/>
      </xdr:blipFill>
      <xdr:spPr bwMode="auto">
        <a:xfrm>
          <a:off x="7124698" y="33696464"/>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228598</xdr:colOff>
      <xdr:row>88</xdr:row>
      <xdr:rowOff>27146</xdr:rowOff>
    </xdr:from>
    <xdr:to>
      <xdr:col>8</xdr:col>
      <xdr:colOff>5262</xdr:colOff>
      <xdr:row>89</xdr:row>
      <xdr:rowOff>14590</xdr:rowOff>
    </xdr:to>
    <xdr:pic>
      <xdr:nvPicPr>
        <xdr:cNvPr id="2056" name="2055 Imagen"/>
        <xdr:cNvPicPr>
          <a:picLocks/>
        </xdr:cNvPicPr>
      </xdr:nvPicPr>
      <xdr:blipFill rotWithShape="1">
        <a:blip xmlns:r="http://schemas.openxmlformats.org/officeDocument/2006/relationships" r:embed="rId65" cstate="print">
          <a:extLst>
            <a:ext uri="{BEBA8EAE-BF5A-486C-A8C5-ECC9F3942E4B}">
              <a14:imgProps xmlns:a14="http://schemas.microsoft.com/office/drawing/2010/main">
                <a14:imgLayer r:embed="rId66">
                  <a14:imgEffect>
                    <a14:brightnessContrast bright="20000" contrast="20000"/>
                  </a14:imgEffect>
                </a14:imgLayer>
              </a14:imgProps>
            </a:ext>
            <a:ext uri="{28A0092B-C50C-407E-A947-70E740481C1C}">
              <a14:useLocalDpi xmlns:a14="http://schemas.microsoft.com/office/drawing/2010/main" val="0"/>
            </a:ext>
          </a:extLst>
        </a:blip>
        <a:srcRect/>
        <a:stretch/>
      </xdr:blipFill>
      <xdr:spPr>
        <a:xfrm>
          <a:off x="5543548" y="36126896"/>
          <a:ext cx="1357814" cy="1359044"/>
        </a:xfrm>
        <a:prstGeom prst="rect">
          <a:avLst/>
        </a:prstGeom>
      </xdr:spPr>
    </xdr:pic>
    <xdr:clientData/>
  </xdr:twoCellAnchor>
  <xdr:twoCellAnchor editAs="oneCell">
    <xdr:from>
      <xdr:col>3</xdr:col>
      <xdr:colOff>460</xdr:colOff>
      <xdr:row>94</xdr:row>
      <xdr:rowOff>20589</xdr:rowOff>
    </xdr:from>
    <xdr:to>
      <xdr:col>4</xdr:col>
      <xdr:colOff>3881</xdr:colOff>
      <xdr:row>95</xdr:row>
      <xdr:rowOff>8033</xdr:rowOff>
    </xdr:to>
    <xdr:pic>
      <xdr:nvPicPr>
        <xdr:cNvPr id="126" name="125 Imagen" descr="Resultado de imagen para moonrise the lights of a distant bay"/>
        <xdr:cNvPicPr>
          <a:picLocks noChangeArrowheads="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a:stretch/>
      </xdr:blipFill>
      <xdr:spPr bwMode="auto">
        <a:xfrm>
          <a:off x="2381710" y="38539689"/>
          <a:ext cx="1355971"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88</xdr:row>
      <xdr:rowOff>24688</xdr:rowOff>
    </xdr:from>
    <xdr:to>
      <xdr:col>10</xdr:col>
      <xdr:colOff>3420</xdr:colOff>
      <xdr:row>89</xdr:row>
      <xdr:rowOff>14590</xdr:rowOff>
    </xdr:to>
    <xdr:pic>
      <xdr:nvPicPr>
        <xdr:cNvPr id="2057" name="2056 Imagen"/>
        <xdr:cNvPicPr>
          <a:picLocks/>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a:stretch/>
      </xdr:blipFill>
      <xdr:spPr>
        <a:xfrm>
          <a:off x="7124699" y="36124438"/>
          <a:ext cx="1355971" cy="1361502"/>
        </a:xfrm>
        <a:prstGeom prst="rect">
          <a:avLst/>
        </a:prstGeom>
      </xdr:spPr>
    </xdr:pic>
    <xdr:clientData/>
  </xdr:twoCellAnchor>
  <xdr:twoCellAnchor editAs="oneCell">
    <xdr:from>
      <xdr:col>0</xdr:col>
      <xdr:colOff>798870</xdr:colOff>
      <xdr:row>94</xdr:row>
      <xdr:rowOff>20589</xdr:rowOff>
    </xdr:from>
    <xdr:to>
      <xdr:col>2</xdr:col>
      <xdr:colOff>5264</xdr:colOff>
      <xdr:row>95</xdr:row>
      <xdr:rowOff>8033</xdr:rowOff>
    </xdr:to>
    <xdr:pic>
      <xdr:nvPicPr>
        <xdr:cNvPr id="129" name="128 Imagen" descr="Resultado de imagen para mad crayon ultimo miraggio"/>
        <xdr:cNvPicPr>
          <a:picLocks noChangeArrowheads="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a:stretch/>
      </xdr:blipFill>
      <xdr:spPr bwMode="auto">
        <a:xfrm>
          <a:off x="798870" y="38539689"/>
          <a:ext cx="135904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228137</xdr:colOff>
      <xdr:row>94</xdr:row>
      <xdr:rowOff>18131</xdr:rowOff>
    </xdr:from>
    <xdr:to>
      <xdr:col>8</xdr:col>
      <xdr:colOff>4801</xdr:colOff>
      <xdr:row>95</xdr:row>
      <xdr:rowOff>8033</xdr:rowOff>
    </xdr:to>
    <xdr:pic>
      <xdr:nvPicPr>
        <xdr:cNvPr id="130" name="129 Imagen" descr="Resultado de imagen para gazpacho night"/>
        <xdr:cNvPicPr>
          <a:picLocks noChangeArrowheads="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a:stretch/>
      </xdr:blipFill>
      <xdr:spPr bwMode="auto">
        <a:xfrm>
          <a:off x="5543087" y="38537231"/>
          <a:ext cx="135781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460</xdr:colOff>
      <xdr:row>100</xdr:row>
      <xdr:rowOff>17909</xdr:rowOff>
    </xdr:from>
    <xdr:to>
      <xdr:col>4</xdr:col>
      <xdr:colOff>5725</xdr:colOff>
      <xdr:row>101</xdr:row>
      <xdr:rowOff>3509</xdr:rowOff>
    </xdr:to>
    <xdr:pic>
      <xdr:nvPicPr>
        <xdr:cNvPr id="131" name="130 Imagen" descr="Resultado de imagen para mostly autumn the last bright light"/>
        <xdr:cNvPicPr>
          <a:picLocks noChangeArrowheads="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a:stretch/>
      </xdr:blipFill>
      <xdr:spPr bwMode="auto">
        <a:xfrm>
          <a:off x="2381710" y="40956359"/>
          <a:ext cx="1357815"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227984</xdr:colOff>
      <xdr:row>70</xdr:row>
      <xdr:rowOff>5790</xdr:rowOff>
    </xdr:from>
    <xdr:to>
      <xdr:col>6</xdr:col>
      <xdr:colOff>4034</xdr:colOff>
      <xdr:row>71</xdr:row>
      <xdr:rowOff>183</xdr:rowOff>
    </xdr:to>
    <xdr:pic>
      <xdr:nvPicPr>
        <xdr:cNvPr id="132" name="131 Imagen" descr="http://www.progarchives.com/progressive_rock_discography_covers/1937/cover_592616852010.jpg"/>
        <xdr:cNvPicPr>
          <a:picLocks noChangeArrowheads="1"/>
        </xdr:cNvPicPr>
      </xdr:nvPicPr>
      <xdr:blipFill rotWithShape="1">
        <a:blip xmlns:r="http://schemas.openxmlformats.org/officeDocument/2006/relationships" r:embed="rId72" cstate="print">
          <a:extLst>
            <a:ext uri="{28A0092B-C50C-407E-A947-70E740481C1C}">
              <a14:useLocalDpi xmlns:a14="http://schemas.microsoft.com/office/drawing/2010/main" val="0"/>
            </a:ext>
          </a:extLst>
        </a:blip>
        <a:srcRect/>
        <a:stretch/>
      </xdr:blipFill>
      <xdr:spPr bwMode="auto">
        <a:xfrm>
          <a:off x="3961784" y="28847490"/>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227677</xdr:colOff>
      <xdr:row>70</xdr:row>
      <xdr:rowOff>5790</xdr:rowOff>
    </xdr:from>
    <xdr:to>
      <xdr:col>4</xdr:col>
      <xdr:colOff>3727</xdr:colOff>
      <xdr:row>71</xdr:row>
      <xdr:rowOff>183</xdr:rowOff>
    </xdr:to>
    <xdr:pic>
      <xdr:nvPicPr>
        <xdr:cNvPr id="133" name="132 Imagen" descr="Resultado de imagen para genesis foxtrot"/>
        <xdr:cNvPicPr>
          <a:picLocks noChangeArrowheads="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a:stretch/>
      </xdr:blipFill>
      <xdr:spPr bwMode="auto">
        <a:xfrm>
          <a:off x="2380327" y="28847490"/>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921</xdr:colOff>
      <xdr:row>100</xdr:row>
      <xdr:rowOff>13607</xdr:rowOff>
    </xdr:from>
    <xdr:to>
      <xdr:col>6</xdr:col>
      <xdr:colOff>4341</xdr:colOff>
      <xdr:row>101</xdr:row>
      <xdr:rowOff>3509</xdr:rowOff>
    </xdr:to>
    <xdr:pic>
      <xdr:nvPicPr>
        <xdr:cNvPr id="134" name="133 Imagen" descr="Imagen relacionada"/>
        <xdr:cNvPicPr>
          <a:picLocks noChangeArrowheads="1"/>
        </xdr:cNvPicPr>
      </xdr:nvPicPr>
      <xdr:blipFill rotWithShape="1">
        <a:blip xmlns:r="http://schemas.openxmlformats.org/officeDocument/2006/relationships" r:embed="rId74" cstate="print">
          <a:extLst>
            <a:ext uri="{28A0092B-C50C-407E-A947-70E740481C1C}">
              <a14:useLocalDpi xmlns:a14="http://schemas.microsoft.com/office/drawing/2010/main" val="0"/>
            </a:ext>
          </a:extLst>
        </a:blip>
        <a:srcRect/>
        <a:stretch/>
      </xdr:blipFill>
      <xdr:spPr bwMode="auto">
        <a:xfrm>
          <a:off x="3963321" y="40952057"/>
          <a:ext cx="1355970"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100</xdr:row>
      <xdr:rowOff>17909</xdr:rowOff>
    </xdr:from>
    <xdr:to>
      <xdr:col>10</xdr:col>
      <xdr:colOff>3420</xdr:colOff>
      <xdr:row>101</xdr:row>
      <xdr:rowOff>3509</xdr:rowOff>
    </xdr:to>
    <xdr:pic>
      <xdr:nvPicPr>
        <xdr:cNvPr id="136" name="135 Imagen" descr="Imagen relacionada"/>
        <xdr:cNvPicPr>
          <a:picLocks noChangeArrowheads="1"/>
        </xdr:cNvPicPr>
      </xdr:nvPicPr>
      <xdr:blipFill rotWithShape="1">
        <a:blip xmlns:r="http://schemas.openxmlformats.org/officeDocument/2006/relationships" r:embed="rId75" cstate="print">
          <a:extLst>
            <a:ext uri="{BEBA8EAE-BF5A-486C-A8C5-ECC9F3942E4B}">
              <a14:imgProps xmlns:a14="http://schemas.microsoft.com/office/drawing/2010/main">
                <a14:imgLayer r:embed="rId76">
                  <a14:imgEffect>
                    <a14:sharpenSoften amount="50000"/>
                  </a14:imgEffect>
                </a14:imgLayer>
              </a14:imgProps>
            </a:ext>
            <a:ext uri="{28A0092B-C50C-407E-A947-70E740481C1C}">
              <a14:useLocalDpi xmlns:a14="http://schemas.microsoft.com/office/drawing/2010/main" val="0"/>
            </a:ext>
          </a:extLst>
        </a:blip>
        <a:srcRect/>
        <a:stretch/>
      </xdr:blipFill>
      <xdr:spPr bwMode="auto">
        <a:xfrm>
          <a:off x="7124699" y="40956359"/>
          <a:ext cx="1355971"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228137</xdr:colOff>
      <xdr:row>100</xdr:row>
      <xdr:rowOff>17909</xdr:rowOff>
    </xdr:from>
    <xdr:to>
      <xdr:col>8</xdr:col>
      <xdr:colOff>4801</xdr:colOff>
      <xdr:row>101</xdr:row>
      <xdr:rowOff>3509</xdr:rowOff>
    </xdr:to>
    <xdr:pic>
      <xdr:nvPicPr>
        <xdr:cNvPr id="137" name="136 Imagen" descr="Resultado de imagen para aragon rocking horse and other stories"/>
        <xdr:cNvPicPr>
          <a:picLocks noChangeArrowheads="1"/>
        </xdr:cNvPicPr>
      </xdr:nvPicPr>
      <xdr:blipFill rotWithShape="1">
        <a:blip xmlns:r="http://schemas.openxmlformats.org/officeDocument/2006/relationships" r:embed="rId77" cstate="print">
          <a:extLst>
            <a:ext uri="{BEBA8EAE-BF5A-486C-A8C5-ECC9F3942E4B}">
              <a14:imgProps xmlns:a14="http://schemas.microsoft.com/office/drawing/2010/main">
                <a14:imgLayer r:embed="rId78">
                  <a14:imgEffect>
                    <a14:sharpenSoften amount="50000"/>
                  </a14:imgEffect>
                </a14:imgLayer>
              </a14:imgProps>
            </a:ext>
            <a:ext uri="{28A0092B-C50C-407E-A947-70E740481C1C}">
              <a14:useLocalDpi xmlns:a14="http://schemas.microsoft.com/office/drawing/2010/main" val="0"/>
            </a:ext>
          </a:extLst>
        </a:blip>
        <a:srcRect/>
        <a:stretch/>
      </xdr:blipFill>
      <xdr:spPr bwMode="auto">
        <a:xfrm>
          <a:off x="5543087" y="40956359"/>
          <a:ext cx="1357814"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106</xdr:row>
      <xdr:rowOff>16263</xdr:rowOff>
    </xdr:from>
    <xdr:to>
      <xdr:col>2</xdr:col>
      <xdr:colOff>5264</xdr:colOff>
      <xdr:row>107</xdr:row>
      <xdr:rowOff>3707</xdr:rowOff>
    </xdr:to>
    <xdr:pic>
      <xdr:nvPicPr>
        <xdr:cNvPr id="138" name="137 Imagen" descr="CarÃ¡tula Frontal de Ambeon - Fate Of A Dreamer"/>
        <xdr:cNvPicPr>
          <a:picLocks noChangeArrowheads="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a:stretch/>
      </xdr:blipFill>
      <xdr:spPr bwMode="auto">
        <a:xfrm>
          <a:off x="798870" y="43374063"/>
          <a:ext cx="135904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106</xdr:row>
      <xdr:rowOff>13805</xdr:rowOff>
    </xdr:from>
    <xdr:to>
      <xdr:col>4</xdr:col>
      <xdr:colOff>5264</xdr:colOff>
      <xdr:row>107</xdr:row>
      <xdr:rowOff>3707</xdr:rowOff>
    </xdr:to>
    <xdr:pic>
      <xdr:nvPicPr>
        <xdr:cNvPr id="139" name="138 Imagen" descr="Resultado de imagen para blind ego liquid"/>
        <xdr:cNvPicPr>
          <a:picLocks noChangeArrowheads="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a:stretch/>
      </xdr:blipFill>
      <xdr:spPr bwMode="auto">
        <a:xfrm>
          <a:off x="2381249" y="43371605"/>
          <a:ext cx="1357815"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106</xdr:row>
      <xdr:rowOff>13805</xdr:rowOff>
    </xdr:from>
    <xdr:to>
      <xdr:col>6</xdr:col>
      <xdr:colOff>5263</xdr:colOff>
      <xdr:row>107</xdr:row>
      <xdr:rowOff>3707</xdr:rowOff>
    </xdr:to>
    <xdr:pic>
      <xdr:nvPicPr>
        <xdr:cNvPr id="142" name="141 Imagen" descr="http://www.progarchives.com/progressive_rock_discography_covers/748/cover_592162822010.jpg"/>
        <xdr:cNvPicPr>
          <a:picLocks noChangeArrowheads="1"/>
        </xdr:cNvPicPr>
      </xdr:nvPicPr>
      <xdr:blipFill rotWithShape="1">
        <a:blip xmlns:r="http://schemas.openxmlformats.org/officeDocument/2006/relationships" r:embed="rId81" cstate="print">
          <a:extLst>
            <a:ext uri="{28A0092B-C50C-407E-A947-70E740481C1C}">
              <a14:useLocalDpi xmlns:a14="http://schemas.microsoft.com/office/drawing/2010/main" val="0"/>
            </a:ext>
          </a:extLst>
        </a:blip>
        <a:srcRect/>
        <a:stretch/>
      </xdr:blipFill>
      <xdr:spPr bwMode="auto">
        <a:xfrm>
          <a:off x="3962399" y="43371605"/>
          <a:ext cx="135781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228598</xdr:colOff>
      <xdr:row>106</xdr:row>
      <xdr:rowOff>18107</xdr:rowOff>
    </xdr:from>
    <xdr:to>
      <xdr:col>8</xdr:col>
      <xdr:colOff>5262</xdr:colOff>
      <xdr:row>107</xdr:row>
      <xdr:rowOff>3707</xdr:rowOff>
    </xdr:to>
    <xdr:pic>
      <xdr:nvPicPr>
        <xdr:cNvPr id="143" name="142 Imagen" descr="CarÃ¡tula Frontal de Liquid Tension Experiment - Liquid Tension Experiment"/>
        <xdr:cNvPicPr>
          <a:picLocks noChangeArrowheads="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a:stretch/>
      </xdr:blipFill>
      <xdr:spPr bwMode="auto">
        <a:xfrm>
          <a:off x="5543548" y="43375907"/>
          <a:ext cx="1357814"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112</xdr:row>
      <xdr:rowOff>16262</xdr:rowOff>
    </xdr:from>
    <xdr:to>
      <xdr:col>2</xdr:col>
      <xdr:colOff>5264</xdr:colOff>
      <xdr:row>113</xdr:row>
      <xdr:rowOff>3706</xdr:rowOff>
    </xdr:to>
    <xdr:pic>
      <xdr:nvPicPr>
        <xdr:cNvPr id="144" name="143 Imagen" descr="Resultado de imagen para vanden plas beyond daylight"/>
        <xdr:cNvPicPr>
          <a:picLocks noChangeArrowheads="1"/>
        </xdr:cNvPicPr>
      </xdr:nvPicPr>
      <xdr:blipFill rotWithShape="1">
        <a:blip xmlns:r="http://schemas.openxmlformats.org/officeDocument/2006/relationships" r:embed="rId83" cstate="print">
          <a:extLst>
            <a:ext uri="{28A0092B-C50C-407E-A947-70E740481C1C}">
              <a14:useLocalDpi xmlns:a14="http://schemas.microsoft.com/office/drawing/2010/main" val="0"/>
            </a:ext>
          </a:extLst>
        </a:blip>
        <a:srcRect/>
        <a:stretch/>
      </xdr:blipFill>
      <xdr:spPr bwMode="auto">
        <a:xfrm>
          <a:off x="798870" y="45793412"/>
          <a:ext cx="135904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106</xdr:row>
      <xdr:rowOff>13805</xdr:rowOff>
    </xdr:from>
    <xdr:to>
      <xdr:col>10</xdr:col>
      <xdr:colOff>3420</xdr:colOff>
      <xdr:row>107</xdr:row>
      <xdr:rowOff>3707</xdr:rowOff>
    </xdr:to>
    <xdr:pic>
      <xdr:nvPicPr>
        <xdr:cNvPr id="145" name="144 Imagen" descr="Resultado de imagen para jadis see right through you"/>
        <xdr:cNvPicPr>
          <a:picLocks noChangeArrowheads="1"/>
        </xdr:cNvPicPr>
      </xdr:nvPicPr>
      <xdr:blipFill rotWithShape="1">
        <a:blip xmlns:r="http://schemas.openxmlformats.org/officeDocument/2006/relationships" r:embed="rId84" cstate="print">
          <a:extLst>
            <a:ext uri="{28A0092B-C50C-407E-A947-70E740481C1C}">
              <a14:useLocalDpi xmlns:a14="http://schemas.microsoft.com/office/drawing/2010/main" val="0"/>
            </a:ext>
          </a:extLst>
        </a:blip>
        <a:srcRect/>
        <a:stretch/>
      </xdr:blipFill>
      <xdr:spPr bwMode="auto">
        <a:xfrm>
          <a:off x="7124699" y="43371605"/>
          <a:ext cx="1355971"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112</xdr:row>
      <xdr:rowOff>13804</xdr:rowOff>
    </xdr:from>
    <xdr:to>
      <xdr:col>4</xdr:col>
      <xdr:colOff>5264</xdr:colOff>
      <xdr:row>113</xdr:row>
      <xdr:rowOff>3706</xdr:rowOff>
    </xdr:to>
    <xdr:pic>
      <xdr:nvPicPr>
        <xdr:cNvPr id="146" name="145 Imagen" descr="Resultado de imagen para steven wilson grace for drowning"/>
        <xdr:cNvPicPr>
          <a:picLocks noChangeArrowheads="1"/>
        </xdr:cNvPicPr>
      </xdr:nvPicPr>
      <xdr:blipFill rotWithShape="1">
        <a:blip xmlns:r="http://schemas.openxmlformats.org/officeDocument/2006/relationships" r:embed="rId85" cstate="print">
          <a:extLst>
            <a:ext uri="{28A0092B-C50C-407E-A947-70E740481C1C}">
              <a14:useLocalDpi xmlns:a14="http://schemas.microsoft.com/office/drawing/2010/main" val="0"/>
            </a:ext>
          </a:extLst>
        </a:blip>
        <a:srcRect l="5798" t="29123" r="72535" b="49449"/>
        <a:stretch/>
      </xdr:blipFill>
      <xdr:spPr bwMode="auto">
        <a:xfrm>
          <a:off x="2381249" y="45790954"/>
          <a:ext cx="1357815"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112</xdr:row>
      <xdr:rowOff>13804</xdr:rowOff>
    </xdr:from>
    <xdr:to>
      <xdr:col>6</xdr:col>
      <xdr:colOff>5263</xdr:colOff>
      <xdr:row>113</xdr:row>
      <xdr:rowOff>3706</xdr:rowOff>
    </xdr:to>
    <xdr:pic>
      <xdr:nvPicPr>
        <xdr:cNvPr id="147" name="146 Imagen" descr="Resultado de imagen para pineapple thief what we have sown"/>
        <xdr:cNvPicPr>
          <a:picLocks noChangeArrowheads="1"/>
        </xdr:cNvPicPr>
      </xdr:nvPicPr>
      <xdr:blipFill rotWithShape="1">
        <a:blip xmlns:r="http://schemas.openxmlformats.org/officeDocument/2006/relationships" r:embed="rId86" cstate="print">
          <a:extLst>
            <a:ext uri="{28A0092B-C50C-407E-A947-70E740481C1C}">
              <a14:useLocalDpi xmlns:a14="http://schemas.microsoft.com/office/drawing/2010/main" val="0"/>
            </a:ext>
          </a:extLst>
        </a:blip>
        <a:srcRect/>
        <a:stretch/>
      </xdr:blipFill>
      <xdr:spPr bwMode="auto">
        <a:xfrm>
          <a:off x="3962399" y="45790954"/>
          <a:ext cx="135781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228598</xdr:colOff>
      <xdr:row>112</xdr:row>
      <xdr:rowOff>16262</xdr:rowOff>
    </xdr:from>
    <xdr:to>
      <xdr:col>8</xdr:col>
      <xdr:colOff>5262</xdr:colOff>
      <xdr:row>113</xdr:row>
      <xdr:rowOff>3706</xdr:rowOff>
    </xdr:to>
    <xdr:pic>
      <xdr:nvPicPr>
        <xdr:cNvPr id="148" name="147 Imagen" descr="Resultado de imagen para landmarq entertaining angels"/>
        <xdr:cNvPicPr>
          <a:picLocks noChangeArrowheads="1"/>
        </xdr:cNvPicPr>
      </xdr:nvPicPr>
      <xdr:blipFill rotWithShape="1">
        <a:blip xmlns:r="http://schemas.openxmlformats.org/officeDocument/2006/relationships" r:embed="rId87" cstate="print">
          <a:extLst>
            <a:ext uri="{28A0092B-C50C-407E-A947-70E740481C1C}">
              <a14:useLocalDpi xmlns:a14="http://schemas.microsoft.com/office/drawing/2010/main" val="0"/>
            </a:ext>
          </a:extLst>
        </a:blip>
        <a:srcRect/>
        <a:stretch/>
      </xdr:blipFill>
      <xdr:spPr bwMode="auto">
        <a:xfrm>
          <a:off x="5543548" y="45793412"/>
          <a:ext cx="135781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118</xdr:row>
      <xdr:rowOff>13804</xdr:rowOff>
    </xdr:from>
    <xdr:to>
      <xdr:col>2</xdr:col>
      <xdr:colOff>5264</xdr:colOff>
      <xdr:row>119</xdr:row>
      <xdr:rowOff>3706</xdr:rowOff>
    </xdr:to>
    <xdr:pic>
      <xdr:nvPicPr>
        <xdr:cNvPr id="149" name="148 Imagen" descr="Resultado de imagen para area Arbeit Macht Frei"/>
        <xdr:cNvPicPr>
          <a:picLocks noChangeArrowheads="1"/>
        </xdr:cNvPicPr>
      </xdr:nvPicPr>
      <xdr:blipFill rotWithShape="1">
        <a:blip xmlns:r="http://schemas.openxmlformats.org/officeDocument/2006/relationships" r:embed="rId88" cstate="print">
          <a:extLst>
            <a:ext uri="{28A0092B-C50C-407E-A947-70E740481C1C}">
              <a14:useLocalDpi xmlns:a14="http://schemas.microsoft.com/office/drawing/2010/main" val="0"/>
            </a:ext>
          </a:extLst>
        </a:blip>
        <a:srcRect/>
        <a:stretch/>
      </xdr:blipFill>
      <xdr:spPr bwMode="auto">
        <a:xfrm>
          <a:off x="798870" y="48210304"/>
          <a:ext cx="135904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118</xdr:row>
      <xdr:rowOff>13804</xdr:rowOff>
    </xdr:from>
    <xdr:to>
      <xdr:col>4</xdr:col>
      <xdr:colOff>5264</xdr:colOff>
      <xdr:row>119</xdr:row>
      <xdr:rowOff>3706</xdr:rowOff>
    </xdr:to>
    <xdr:pic>
      <xdr:nvPicPr>
        <xdr:cNvPr id="151" name="150 Imagen" descr="Resultado de imagen para white willow terminal twilight"/>
        <xdr:cNvPicPr>
          <a:picLocks noChangeArrowheads="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a:stretch/>
      </xdr:blipFill>
      <xdr:spPr bwMode="auto">
        <a:xfrm>
          <a:off x="2381249" y="48210304"/>
          <a:ext cx="1357815"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112</xdr:row>
      <xdr:rowOff>13804</xdr:rowOff>
    </xdr:from>
    <xdr:to>
      <xdr:col>10</xdr:col>
      <xdr:colOff>3420</xdr:colOff>
      <xdr:row>113</xdr:row>
      <xdr:rowOff>3706</xdr:rowOff>
    </xdr:to>
    <xdr:pic>
      <xdr:nvPicPr>
        <xdr:cNvPr id="152" name="151 Imagen" descr="Resultado de imagen para ozric tentacles jurassic shift"/>
        <xdr:cNvPicPr>
          <a:picLocks noChangeArrowheads="1"/>
        </xdr:cNvPicPr>
      </xdr:nvPicPr>
      <xdr:blipFill rotWithShape="1">
        <a:blip xmlns:r="http://schemas.openxmlformats.org/officeDocument/2006/relationships" r:embed="rId90" cstate="print">
          <a:extLst>
            <a:ext uri="{28A0092B-C50C-407E-A947-70E740481C1C}">
              <a14:useLocalDpi xmlns:a14="http://schemas.microsoft.com/office/drawing/2010/main" val="0"/>
            </a:ext>
          </a:extLst>
        </a:blip>
        <a:srcRect/>
        <a:stretch/>
      </xdr:blipFill>
      <xdr:spPr bwMode="auto">
        <a:xfrm>
          <a:off x="7124699" y="45790954"/>
          <a:ext cx="1355971"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118</xdr:row>
      <xdr:rowOff>13804</xdr:rowOff>
    </xdr:from>
    <xdr:to>
      <xdr:col>6</xdr:col>
      <xdr:colOff>5263</xdr:colOff>
      <xdr:row>119</xdr:row>
      <xdr:rowOff>3706</xdr:rowOff>
    </xdr:to>
    <xdr:pic>
      <xdr:nvPicPr>
        <xdr:cNvPr id="153" name="152 Imagen" descr="http://www.progarchives.com/progressive_rock_discography_covers/123/cover_1356122952017_r.jpg"/>
        <xdr:cNvPicPr>
          <a:picLocks noChangeArrowheads="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a:stretch/>
      </xdr:blipFill>
      <xdr:spPr bwMode="auto">
        <a:xfrm>
          <a:off x="3962399" y="48210304"/>
          <a:ext cx="1357814"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228598</xdr:colOff>
      <xdr:row>118</xdr:row>
      <xdr:rowOff>16262</xdr:rowOff>
    </xdr:from>
    <xdr:to>
      <xdr:col>8</xdr:col>
      <xdr:colOff>5262</xdr:colOff>
      <xdr:row>119</xdr:row>
      <xdr:rowOff>3706</xdr:rowOff>
    </xdr:to>
    <xdr:pic>
      <xdr:nvPicPr>
        <xdr:cNvPr id="156" name="155 Imagen" descr="http://www.progarchives.com/progressive_rock_discography_covers/373/cover_102023912010.jpg"/>
        <xdr:cNvPicPr>
          <a:picLocks noChangeArrowheads="1"/>
        </xdr:cNvPicPr>
      </xdr:nvPicPr>
      <xdr:blipFill rotWithShape="1">
        <a:blip xmlns:r="http://schemas.openxmlformats.org/officeDocument/2006/relationships" r:embed="rId92" cstate="print">
          <a:extLst>
            <a:ext uri="{28A0092B-C50C-407E-A947-70E740481C1C}">
              <a14:useLocalDpi xmlns:a14="http://schemas.microsoft.com/office/drawing/2010/main" val="0"/>
            </a:ext>
          </a:extLst>
        </a:blip>
        <a:srcRect/>
        <a:stretch/>
      </xdr:blipFill>
      <xdr:spPr bwMode="auto">
        <a:xfrm>
          <a:off x="5543548" y="48212762"/>
          <a:ext cx="1357814" cy="135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118</xdr:row>
      <xdr:rowOff>13804</xdr:rowOff>
    </xdr:from>
    <xdr:to>
      <xdr:col>10</xdr:col>
      <xdr:colOff>3420</xdr:colOff>
      <xdr:row>119</xdr:row>
      <xdr:rowOff>3706</xdr:rowOff>
    </xdr:to>
    <xdr:pic>
      <xdr:nvPicPr>
        <xdr:cNvPr id="157" name="156 Imagen" descr="Resultado de imagen para gryphon red queen to gryphon three"/>
        <xdr:cNvPicPr>
          <a:picLocks noChangeArrowheads="1"/>
        </xdr:cNvPicPr>
      </xdr:nvPicPr>
      <xdr:blipFill rotWithShape="1">
        <a:blip xmlns:r="http://schemas.openxmlformats.org/officeDocument/2006/relationships" r:embed="rId93" cstate="print">
          <a:extLst>
            <a:ext uri="{28A0092B-C50C-407E-A947-70E740481C1C}">
              <a14:useLocalDpi xmlns:a14="http://schemas.microsoft.com/office/drawing/2010/main" val="0"/>
            </a:ext>
          </a:extLst>
        </a:blip>
        <a:srcRect/>
        <a:stretch/>
      </xdr:blipFill>
      <xdr:spPr bwMode="auto">
        <a:xfrm>
          <a:off x="7124699" y="48210304"/>
          <a:ext cx="1355971" cy="136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229059</xdr:colOff>
      <xdr:row>28</xdr:row>
      <xdr:rowOff>10591</xdr:rowOff>
    </xdr:from>
    <xdr:to>
      <xdr:col>8</xdr:col>
      <xdr:colOff>3880</xdr:colOff>
      <xdr:row>29</xdr:row>
      <xdr:rowOff>493</xdr:rowOff>
    </xdr:to>
    <xdr:pic>
      <xdr:nvPicPr>
        <xdr:cNvPr id="159" name="158 Imagen" descr="Resultado de imagen para asia alpha"/>
        <xdr:cNvPicPr>
          <a:picLocks noChangeArrowheads="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a:stretch/>
      </xdr:blipFill>
      <xdr:spPr bwMode="auto">
        <a:xfrm>
          <a:off x="5544624" y="1174784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16</xdr:row>
      <xdr:rowOff>10571</xdr:rowOff>
    </xdr:from>
    <xdr:to>
      <xdr:col>10</xdr:col>
      <xdr:colOff>3420</xdr:colOff>
      <xdr:row>17</xdr:row>
      <xdr:rowOff>473</xdr:rowOff>
    </xdr:to>
    <xdr:pic>
      <xdr:nvPicPr>
        <xdr:cNvPr id="160" name="159 Imagen" descr="Resultado de imagen para satellite evening games"/>
        <xdr:cNvPicPr>
          <a:picLocks noChangeArrowheads="1"/>
        </xdr:cNvPicPr>
      </xdr:nvPicPr>
      <xdr:blipFill rotWithShape="1">
        <a:blip xmlns:r="http://schemas.openxmlformats.org/officeDocument/2006/relationships" r:embed="rId95" cstate="print">
          <a:extLst>
            <a:ext uri="{28A0092B-C50C-407E-A947-70E740481C1C}">
              <a14:useLocalDpi xmlns:a14="http://schemas.microsoft.com/office/drawing/2010/main" val="0"/>
            </a:ext>
          </a:extLst>
        </a:blip>
        <a:srcRect/>
        <a:stretch/>
      </xdr:blipFill>
      <xdr:spPr bwMode="auto">
        <a:xfrm>
          <a:off x="7126543" y="69853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16</xdr:row>
      <xdr:rowOff>10571</xdr:rowOff>
    </xdr:from>
    <xdr:to>
      <xdr:col>6</xdr:col>
      <xdr:colOff>4341</xdr:colOff>
      <xdr:row>17</xdr:row>
      <xdr:rowOff>473</xdr:rowOff>
    </xdr:to>
    <xdr:pic>
      <xdr:nvPicPr>
        <xdr:cNvPr id="161" name="160 Imagen" descr="Resultado de imagen para arena the visitor"/>
        <xdr:cNvPicPr>
          <a:picLocks noChangeArrowheads="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a:stretch/>
      </xdr:blipFill>
      <xdr:spPr bwMode="auto">
        <a:xfrm>
          <a:off x="3962706" y="69853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229521</xdr:colOff>
      <xdr:row>34</xdr:row>
      <xdr:rowOff>4650</xdr:rowOff>
    </xdr:from>
    <xdr:to>
      <xdr:col>6</xdr:col>
      <xdr:colOff>4341</xdr:colOff>
      <xdr:row>34</xdr:row>
      <xdr:rowOff>1361850</xdr:rowOff>
    </xdr:to>
    <xdr:pic>
      <xdr:nvPicPr>
        <xdr:cNvPr id="164" name="163 Imagen" descr="Resultado de imagen para ritual the hemulic voluntary band"/>
        <xdr:cNvPicPr>
          <a:picLocks noChangeArrowheads="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a:stretch/>
      </xdr:blipFill>
      <xdr:spPr bwMode="auto">
        <a:xfrm>
          <a:off x="3962706" y="1412315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40</xdr:row>
      <xdr:rowOff>6490</xdr:rowOff>
    </xdr:from>
    <xdr:to>
      <xdr:col>10</xdr:col>
      <xdr:colOff>3420</xdr:colOff>
      <xdr:row>41</xdr:row>
      <xdr:rowOff>883</xdr:rowOff>
    </xdr:to>
    <xdr:pic>
      <xdr:nvPicPr>
        <xdr:cNvPr id="169" name="168 Imagen" descr="Resultado de imagen para gentle giant octopus"/>
        <xdr:cNvPicPr>
          <a:picLocks noChangeArrowheads="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a:stretch/>
      </xdr:blipFill>
      <xdr:spPr bwMode="auto">
        <a:xfrm>
          <a:off x="7126543" y="1650624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34</xdr:row>
      <xdr:rowOff>4650</xdr:rowOff>
    </xdr:from>
    <xdr:to>
      <xdr:col>10</xdr:col>
      <xdr:colOff>3420</xdr:colOff>
      <xdr:row>34</xdr:row>
      <xdr:rowOff>1361850</xdr:rowOff>
    </xdr:to>
    <xdr:pic>
      <xdr:nvPicPr>
        <xdr:cNvPr id="170" name="169 Imagen" descr="Resultado de imagen para saga heads or tails"/>
        <xdr:cNvPicPr>
          <a:picLocks noChangeArrowheads="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a:stretch/>
      </xdr:blipFill>
      <xdr:spPr bwMode="auto">
        <a:xfrm>
          <a:off x="7126543" y="1412315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xdr:colOff>
      <xdr:row>40</xdr:row>
      <xdr:rowOff>6490</xdr:rowOff>
    </xdr:from>
    <xdr:to>
      <xdr:col>8</xdr:col>
      <xdr:colOff>14789</xdr:colOff>
      <xdr:row>41</xdr:row>
      <xdr:rowOff>883</xdr:rowOff>
    </xdr:to>
    <xdr:pic>
      <xdr:nvPicPr>
        <xdr:cNvPr id="171" name="170 Imagen" descr="Resultado de imagen para pallas the sentinel"/>
        <xdr:cNvPicPr>
          <a:picLocks noChangeArrowheads="1"/>
        </xdr:cNvPicPr>
      </xdr:nvPicPr>
      <xdr:blipFill rotWithShape="1">
        <a:blip xmlns:r="http://schemas.openxmlformats.org/officeDocument/2006/relationships" r:embed="rId100" cstate="print">
          <a:extLst>
            <a:ext uri="{BEBA8EAE-BF5A-486C-A8C5-ECC9F3942E4B}">
              <a14:imgProps xmlns:a14="http://schemas.microsoft.com/office/drawing/2010/main">
                <a14:imgLayer r:embed="rId101">
                  <a14:imgEffect>
                    <a14:brightnessContrast contrast="40000"/>
                  </a14:imgEffect>
                </a14:imgLayer>
              </a14:imgProps>
            </a:ext>
            <a:ext uri="{28A0092B-C50C-407E-A947-70E740481C1C}">
              <a14:useLocalDpi xmlns:a14="http://schemas.microsoft.com/office/drawing/2010/main" val="0"/>
            </a:ext>
          </a:extLst>
        </a:blip>
        <a:srcRect/>
        <a:stretch/>
      </xdr:blipFill>
      <xdr:spPr bwMode="auto">
        <a:xfrm>
          <a:off x="5555533" y="1650624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9526</xdr:colOff>
      <xdr:row>40</xdr:row>
      <xdr:rowOff>6490</xdr:rowOff>
    </xdr:from>
    <xdr:to>
      <xdr:col>6</xdr:col>
      <xdr:colOff>14790</xdr:colOff>
      <xdr:row>41</xdr:row>
      <xdr:rowOff>883</xdr:rowOff>
    </xdr:to>
    <xdr:pic>
      <xdr:nvPicPr>
        <xdr:cNvPr id="172" name="171 Imagen" descr="Resultado de imagen para the geese and the ghost"/>
        <xdr:cNvPicPr>
          <a:picLocks noChangeArrowheads="1"/>
        </xdr:cNvPicPr>
      </xdr:nvPicPr>
      <xdr:blipFill rotWithShape="1">
        <a:blip xmlns:r="http://schemas.openxmlformats.org/officeDocument/2006/relationships" r:embed="rId102" cstate="print">
          <a:extLst>
            <a:ext uri="{28A0092B-C50C-407E-A947-70E740481C1C}">
              <a14:useLocalDpi xmlns:a14="http://schemas.microsoft.com/office/drawing/2010/main" val="0"/>
            </a:ext>
          </a:extLst>
        </a:blip>
        <a:srcRect/>
        <a:stretch/>
      </xdr:blipFill>
      <xdr:spPr bwMode="auto">
        <a:xfrm>
          <a:off x="3973155" y="16506248"/>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229982</xdr:colOff>
      <xdr:row>28</xdr:row>
      <xdr:rowOff>10591</xdr:rowOff>
    </xdr:from>
    <xdr:to>
      <xdr:col>4</xdr:col>
      <xdr:colOff>4803</xdr:colOff>
      <xdr:row>29</xdr:row>
      <xdr:rowOff>493</xdr:rowOff>
    </xdr:to>
    <xdr:pic>
      <xdr:nvPicPr>
        <xdr:cNvPr id="173" name="172 Imagen" descr="Resultado de imagen para thick as a brick"/>
        <xdr:cNvPicPr>
          <a:picLocks noChangeArrowheads="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a:stretch/>
      </xdr:blipFill>
      <xdr:spPr bwMode="auto">
        <a:xfrm>
          <a:off x="2380788" y="1174784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798870</xdr:colOff>
      <xdr:row>22</xdr:row>
      <xdr:rowOff>5818</xdr:rowOff>
    </xdr:from>
    <xdr:to>
      <xdr:col>2</xdr:col>
      <xdr:colOff>5264</xdr:colOff>
      <xdr:row>23</xdr:row>
      <xdr:rowOff>211</xdr:rowOff>
    </xdr:to>
    <xdr:pic>
      <xdr:nvPicPr>
        <xdr:cNvPr id="174" name="173 Imagen" descr="Resultado de imagen para marillion HOLIDAYS IN EDEN"/>
        <xdr:cNvPicPr>
          <a:picLocks noChangeArrowheads="1"/>
        </xdr:cNvPicPr>
      </xdr:nvPicPr>
      <xdr:blipFill rotWithShape="1">
        <a:blip xmlns:r="http://schemas.openxmlformats.org/officeDocument/2006/relationships" r:embed="rId104" cstate="print">
          <a:extLst>
            <a:ext uri="{28A0092B-C50C-407E-A947-70E740481C1C}">
              <a14:useLocalDpi xmlns:a14="http://schemas.microsoft.com/office/drawing/2010/main" val="0"/>
            </a:ext>
          </a:extLst>
        </a:blip>
        <a:srcRect/>
        <a:stretch/>
      </xdr:blipFill>
      <xdr:spPr bwMode="auto">
        <a:xfrm>
          <a:off x="798870" y="9361826"/>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229982</xdr:colOff>
      <xdr:row>22</xdr:row>
      <xdr:rowOff>5818</xdr:rowOff>
    </xdr:from>
    <xdr:to>
      <xdr:col>4</xdr:col>
      <xdr:colOff>4803</xdr:colOff>
      <xdr:row>23</xdr:row>
      <xdr:rowOff>211</xdr:rowOff>
    </xdr:to>
    <xdr:pic>
      <xdr:nvPicPr>
        <xdr:cNvPr id="176" name="175 Imagen" descr="Resultado de imagen para pink floyd pulse"/>
        <xdr:cNvPicPr>
          <a:picLocks noChangeArrowheads="1"/>
        </xdr:cNvPicPr>
      </xdr:nvPicPr>
      <xdr:blipFill rotWithShape="1">
        <a:blip xmlns:r="http://schemas.openxmlformats.org/officeDocument/2006/relationships" r:embed="rId105" cstate="print">
          <a:extLst>
            <a:ext uri="{28A0092B-C50C-407E-A947-70E740481C1C}">
              <a14:useLocalDpi xmlns:a14="http://schemas.microsoft.com/office/drawing/2010/main" val="0"/>
            </a:ext>
          </a:extLst>
        </a:blip>
        <a:srcRect/>
        <a:stretch/>
      </xdr:blipFill>
      <xdr:spPr bwMode="auto">
        <a:xfrm>
          <a:off x="2380788" y="9361826"/>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460</xdr:colOff>
      <xdr:row>82</xdr:row>
      <xdr:rowOff>13606</xdr:rowOff>
    </xdr:from>
    <xdr:to>
      <xdr:col>4</xdr:col>
      <xdr:colOff>5110</xdr:colOff>
      <xdr:row>82</xdr:row>
      <xdr:rowOff>1361281</xdr:rowOff>
    </xdr:to>
    <xdr:pic>
      <xdr:nvPicPr>
        <xdr:cNvPr id="180" name="179 Imagen" descr="Imagen relacionada"/>
        <xdr:cNvPicPr>
          <a:picLocks noChangeArrowheads="1"/>
        </xdr:cNvPicPr>
      </xdr:nvPicPr>
      <xdr:blipFill rotWithShape="1">
        <a:blip xmlns:r="http://schemas.openxmlformats.org/officeDocument/2006/relationships" r:embed="rId106" cstate="print">
          <a:extLst>
            <a:ext uri="{28A0092B-C50C-407E-A947-70E740481C1C}">
              <a14:useLocalDpi xmlns:a14="http://schemas.microsoft.com/office/drawing/2010/main" val="0"/>
            </a:ext>
          </a:extLst>
        </a:blip>
        <a:srcRect/>
        <a:stretch/>
      </xdr:blipFill>
      <xdr:spPr bwMode="auto">
        <a:xfrm>
          <a:off x="2381710" y="33694006"/>
          <a:ext cx="1357200" cy="13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229982</xdr:colOff>
      <xdr:row>52</xdr:row>
      <xdr:rowOff>3571</xdr:rowOff>
    </xdr:from>
    <xdr:to>
      <xdr:col>4</xdr:col>
      <xdr:colOff>4803</xdr:colOff>
      <xdr:row>52</xdr:row>
      <xdr:rowOff>1360771</xdr:rowOff>
    </xdr:to>
    <xdr:pic>
      <xdr:nvPicPr>
        <xdr:cNvPr id="181" name="180 Imagen" descr="Resultado de imagen para collage moonshine"/>
        <xdr:cNvPicPr>
          <a:picLocks noChangeArrowheads="1"/>
        </xdr:cNvPicPr>
      </xdr:nvPicPr>
      <xdr:blipFill rotWithShape="1">
        <a:blip xmlns:r="http://schemas.openxmlformats.org/officeDocument/2006/relationships" r:embed="rId107" cstate="print">
          <a:extLst>
            <a:ext uri="{BEBA8EAE-BF5A-486C-A8C5-ECC9F3942E4B}">
              <a14:imgProps xmlns:a14="http://schemas.microsoft.com/office/drawing/2010/main">
                <a14:imgLayer r:embed="rId108">
                  <a14:imgEffect>
                    <a14:brightnessContrast bright="40000" contrast="20000"/>
                  </a14:imgEffect>
                </a14:imgLayer>
              </a14:imgProps>
            </a:ext>
            <a:ext uri="{28A0092B-C50C-407E-A947-70E740481C1C}">
              <a14:useLocalDpi xmlns:a14="http://schemas.microsoft.com/office/drawing/2010/main" val="0"/>
            </a:ext>
          </a:extLst>
        </a:blip>
        <a:srcRect/>
        <a:stretch/>
      </xdr:blipFill>
      <xdr:spPr bwMode="auto">
        <a:xfrm>
          <a:off x="2380788" y="21265829"/>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228599</xdr:colOff>
      <xdr:row>4</xdr:row>
      <xdr:rowOff>5799</xdr:rowOff>
    </xdr:from>
    <xdr:to>
      <xdr:col>10</xdr:col>
      <xdr:colOff>3420</xdr:colOff>
      <xdr:row>5</xdr:row>
      <xdr:rowOff>192</xdr:rowOff>
    </xdr:to>
    <xdr:pic>
      <xdr:nvPicPr>
        <xdr:cNvPr id="182" name="181 Imagen" descr="Resultado de imagen para heart of darkness rick miller"/>
        <xdr:cNvPicPr>
          <a:picLocks noChangeArrowheads="1"/>
        </xdr:cNvPicPr>
      </xdr:nvPicPr>
      <xdr:blipFill rotWithShape="1">
        <a:blip xmlns:r="http://schemas.openxmlformats.org/officeDocument/2006/relationships" r:embed="rId109" cstate="print">
          <a:extLst>
            <a:ext uri="{28A0092B-C50C-407E-A947-70E740481C1C}">
              <a14:useLocalDpi xmlns:a14="http://schemas.microsoft.com/office/drawing/2010/main" val="0"/>
            </a:ext>
          </a:extLst>
        </a:blip>
        <a:srcRect/>
        <a:stretch/>
      </xdr:blipFill>
      <xdr:spPr bwMode="auto">
        <a:xfrm>
          <a:off x="7126543" y="2218057"/>
          <a:ext cx="1357200" cy="13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38138</xdr:colOff>
      <xdr:row>3</xdr:row>
      <xdr:rowOff>177940</xdr:rowOff>
    </xdr:from>
    <xdr:ext cx="1351055" cy="1359044"/>
    <xdr:pic>
      <xdr:nvPicPr>
        <xdr:cNvPr id="2" name="Picture 24" descr="http://i407.photobucket.com/albums/pp151/yuominae1918/folder.jpg"/>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01388" y="16437115"/>
          <a:ext cx="1351055" cy="1359044"/>
        </a:xfrm>
        <a:prstGeom prst="rect">
          <a:avLst/>
        </a:prstGeom>
        <a:noFill/>
      </xdr:spPr>
    </xdr:pic>
    <xdr:clientData/>
  </xdr:oneCellAnchor>
  <xdr:oneCellAnchor>
    <xdr:from>
      <xdr:col>1</xdr:col>
      <xdr:colOff>38</xdr:colOff>
      <xdr:row>10</xdr:row>
      <xdr:rowOff>5800</xdr:rowOff>
    </xdr:from>
    <xdr:ext cx="1357200" cy="1357200"/>
    <xdr:pic>
      <xdr:nvPicPr>
        <xdr:cNvPr id="3" name="Picture 64" descr="Free Music Wallpaper : Uriah Heep - Demons and Wizards"/>
        <xdr:cNvPicPr>
          <a:picLocks noChangeArrowheads="1"/>
        </xdr:cNvPicPr>
      </xdr:nvPicPr>
      <xdr:blipFill>
        <a:blip xmlns:r="http://schemas.openxmlformats.org/officeDocument/2006/relationships" r:embed="rId2" cstate="screen">
          <a:extLst>
            <a:ext uri="{28A0092B-C50C-407E-A947-70E740481C1C}">
              <a14:useLocalDpi xmlns:a14="http://schemas.microsoft.com/office/drawing/2010/main" val="0"/>
            </a:ext>
          </a:extLst>
        </a:blip>
        <a:srcRect/>
        <a:stretch>
          <a:fillRect/>
        </a:stretch>
      </xdr:blipFill>
      <xdr:spPr bwMode="auto">
        <a:xfrm>
          <a:off x="10763288" y="18884350"/>
          <a:ext cx="1357200" cy="1357200"/>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tabSelected="1" zoomScaleNormal="100" workbookViewId="0">
      <pane ySplit="1" topLeftCell="A2" activePane="bottomLeft" state="frozen"/>
      <selection pane="bottomLeft" activeCell="B6" sqref="B6"/>
    </sheetView>
  </sheetViews>
  <sheetFormatPr baseColWidth="10" defaultRowHeight="15" x14ac:dyDescent="0.25"/>
  <cols>
    <col min="1" max="1" width="12" style="1" bestFit="1" customWidth="1"/>
    <col min="2" max="2" width="20.28515625" style="2" customWidth="1"/>
    <col min="3" max="3" width="3.42578125" style="3" customWidth="1"/>
    <col min="4" max="4" width="20.28515625" style="2" customWidth="1"/>
    <col min="5" max="5" width="3.42578125" style="3" customWidth="1"/>
    <col min="6" max="6" width="20.28515625" style="2" customWidth="1"/>
    <col min="7" max="7" width="3.42578125" style="3" customWidth="1"/>
    <col min="8" max="8" width="20.28515625" style="2" customWidth="1"/>
    <col min="9" max="9" width="3.42578125" style="3" customWidth="1"/>
    <col min="10" max="10" width="20.28515625" style="2" customWidth="1"/>
    <col min="11" max="16384" width="11.42578125" style="6"/>
  </cols>
  <sheetData>
    <row r="1" spans="1:12" ht="33" customHeight="1" x14ac:dyDescent="0.7">
      <c r="F1" s="4"/>
      <c r="G1" s="5" t="s">
        <v>6</v>
      </c>
      <c r="H1" s="13">
        <f>COUNTIF(B8:J122,"CORRECT!")</f>
        <v>0</v>
      </c>
      <c r="I1" s="14" t="s">
        <v>7</v>
      </c>
      <c r="J1" s="15">
        <v>100</v>
      </c>
    </row>
    <row r="2" spans="1:12" ht="143.25" customHeight="1" x14ac:dyDescent="0.25">
      <c r="A2" s="7" t="s">
        <v>5</v>
      </c>
      <c r="B2" s="23" t="s">
        <v>9</v>
      </c>
      <c r="C2" s="23"/>
      <c r="D2" s="23"/>
      <c r="E2" s="23"/>
      <c r="F2" s="23"/>
      <c r="G2" s="23"/>
      <c r="H2" s="23"/>
      <c r="I2" s="23"/>
      <c r="J2" s="23"/>
    </row>
    <row r="3" spans="1:12" x14ac:dyDescent="0.25">
      <c r="B3" s="8"/>
    </row>
    <row r="4" spans="1:12" s="18" customFormat="1" ht="18.75" x14ac:dyDescent="0.3">
      <c r="A4" s="16"/>
      <c r="B4" s="17">
        <v>1</v>
      </c>
      <c r="D4" s="17">
        <v>2</v>
      </c>
      <c r="F4" s="17">
        <v>3</v>
      </c>
      <c r="H4" s="17">
        <v>4</v>
      </c>
      <c r="J4" s="17">
        <v>5</v>
      </c>
    </row>
    <row r="5" spans="1:12" s="10" customFormat="1" ht="107.25" customHeight="1" x14ac:dyDescent="0.25">
      <c r="A5" s="7"/>
      <c r="B5" s="8"/>
      <c r="C5" s="9"/>
      <c r="D5" s="8"/>
      <c r="E5" s="9"/>
      <c r="F5" s="8"/>
      <c r="G5" s="9"/>
      <c r="H5" s="8"/>
      <c r="I5" s="9"/>
      <c r="J5" s="8"/>
      <c r="L5" s="6"/>
    </row>
    <row r="6" spans="1:12" s="10" customFormat="1" ht="15.75" thickBot="1" x14ac:dyDescent="0.3">
      <c r="A6" s="7" t="s">
        <v>0</v>
      </c>
      <c r="B6" s="11"/>
      <c r="C6" s="9"/>
      <c r="D6" s="11"/>
      <c r="E6" s="9"/>
      <c r="F6" s="11"/>
      <c r="G6" s="9"/>
      <c r="H6" s="11"/>
      <c r="I6" s="9"/>
      <c r="J6" s="11"/>
    </row>
    <row r="7" spans="1:12" s="10" customFormat="1" ht="15.75" thickTop="1" x14ac:dyDescent="0.25">
      <c r="A7" s="7" t="s">
        <v>8</v>
      </c>
      <c r="B7" s="12"/>
      <c r="C7" s="9"/>
      <c r="D7" s="12"/>
      <c r="E7" s="9"/>
      <c r="F7" s="12"/>
      <c r="G7" s="9"/>
      <c r="H7" s="12"/>
      <c r="I7" s="9"/>
      <c r="J7" s="12"/>
    </row>
    <row r="8" spans="1:12" s="10" customFormat="1" x14ac:dyDescent="0.25">
      <c r="A8" s="7"/>
      <c r="B8" s="8" t="str">
        <f>IF(B6="camel",IF(B7="mirage","CORRECT!","CLOSE"),"WRONG")</f>
        <v>WRONG</v>
      </c>
      <c r="C8" s="9"/>
      <c r="D8" s="8" t="str">
        <f>IF(D6="rpwl",IF(D7="the rpwl experience","CORRECT!","CLOSE"),"WRONG")</f>
        <v>WRONG</v>
      </c>
      <c r="E8" s="9"/>
      <c r="F8" s="8" t="str">
        <f>IF(F6="pendragon",IF(F7="the masquerade overture","CORRECT!","CLOSE"),"WRONG")</f>
        <v>WRONG</v>
      </c>
      <c r="G8" s="9"/>
      <c r="H8" s="8" t="str">
        <f>IF(H6="dream theater",IF(H7="awake","CORRECT!","CLOSE"),"WRONG")</f>
        <v>WRONG</v>
      </c>
      <c r="I8" s="9"/>
      <c r="J8" s="8" t="str">
        <f>IF(J6="rick miller",IF(J7="heart of darkness","CORRECT!","CLOSE"),"WRONG")</f>
        <v>WRONG</v>
      </c>
    </row>
    <row r="9" spans="1:12" s="9" customFormat="1" x14ac:dyDescent="0.25">
      <c r="A9" s="7"/>
      <c r="B9" s="8"/>
      <c r="D9" s="8"/>
      <c r="F9" s="8"/>
      <c r="H9" s="8"/>
      <c r="J9" s="8"/>
    </row>
    <row r="10" spans="1:12" s="18" customFormat="1" ht="18.75" x14ac:dyDescent="0.3">
      <c r="A10" s="16"/>
      <c r="B10" s="17">
        <v>6</v>
      </c>
      <c r="D10" s="17">
        <v>7</v>
      </c>
      <c r="F10" s="17">
        <v>8</v>
      </c>
      <c r="H10" s="17">
        <v>9</v>
      </c>
      <c r="J10" s="17">
        <v>10</v>
      </c>
    </row>
    <row r="11" spans="1:12" s="10" customFormat="1" ht="107.25" customHeight="1" x14ac:dyDescent="0.25">
      <c r="A11" s="7"/>
      <c r="B11" s="8"/>
      <c r="C11" s="9"/>
      <c r="D11" s="8"/>
      <c r="E11" s="9"/>
      <c r="F11" s="8"/>
      <c r="G11" s="9"/>
      <c r="H11" s="8"/>
      <c r="I11" s="9"/>
      <c r="J11" s="8"/>
      <c r="K11" s="6"/>
      <c r="L11" s="6"/>
    </row>
    <row r="12" spans="1:12" s="10" customFormat="1" ht="15.75" thickBot="1" x14ac:dyDescent="0.3">
      <c r="A12" s="7" t="s">
        <v>0</v>
      </c>
      <c r="B12" s="11"/>
      <c r="C12" s="9"/>
      <c r="D12" s="11"/>
      <c r="E12" s="9"/>
      <c r="F12" s="11"/>
      <c r="G12" s="9"/>
      <c r="H12" s="11"/>
      <c r="I12" s="9"/>
      <c r="J12" s="11"/>
    </row>
    <row r="13" spans="1:12" s="10" customFormat="1" ht="15.75" thickTop="1" x14ac:dyDescent="0.25">
      <c r="A13" s="7" t="s">
        <v>8</v>
      </c>
      <c r="B13" s="12"/>
      <c r="C13" s="9"/>
      <c r="D13" s="12"/>
      <c r="E13" s="9"/>
      <c r="F13" s="12"/>
      <c r="G13" s="9"/>
      <c r="H13" s="12"/>
      <c r="I13" s="9"/>
      <c r="J13" s="12"/>
    </row>
    <row r="14" spans="1:12" s="10" customFormat="1" x14ac:dyDescent="0.25">
      <c r="A14" s="7"/>
      <c r="B14" s="8" t="str">
        <f>IF(B12="steve hackett",IF(B13="voyage of the acolyte","CORRECT!","CLOSE"),"WRONG")</f>
        <v>WRONG</v>
      </c>
      <c r="C14" s="9"/>
      <c r="D14" s="8" t="str">
        <f>IF(D12="ayreon",IF(D13="for ayreonauts only","CORRECT!","CLOSE"),"WRONG")</f>
        <v>WRONG</v>
      </c>
      <c r="E14" s="9"/>
      <c r="F14" s="8" t="str">
        <f>IF(F12="rush",IF(F13="caress of steel","CORRECT!","CLOSE"),"WRONG")</f>
        <v>WRONG</v>
      </c>
      <c r="G14" s="9"/>
      <c r="H14" s="8" t="str">
        <f>IF(H12="kansas",IF(H13="audiovisions","CORRECT!","CLOSE"),"WRONG")</f>
        <v>WRONG</v>
      </c>
      <c r="I14" s="9"/>
      <c r="J14" s="8" t="str">
        <f>IF(J12="spocks beard",IF(J13="snow","CORRECT!","CLOSE"),"WRONG")</f>
        <v>WRONG</v>
      </c>
    </row>
    <row r="15" spans="1:12" s="9" customFormat="1" x14ac:dyDescent="0.25">
      <c r="A15" s="7"/>
      <c r="B15" s="8"/>
      <c r="D15" s="8"/>
      <c r="F15" s="8"/>
      <c r="H15" s="8"/>
      <c r="J15" s="8"/>
    </row>
    <row r="16" spans="1:12" s="18" customFormat="1" ht="18.75" x14ac:dyDescent="0.3">
      <c r="A16" s="16"/>
      <c r="B16" s="17">
        <v>11</v>
      </c>
      <c r="D16" s="17">
        <v>12</v>
      </c>
      <c r="F16" s="17">
        <v>13</v>
      </c>
      <c r="H16" s="17">
        <v>14</v>
      </c>
      <c r="J16" s="17">
        <v>15</v>
      </c>
    </row>
    <row r="17" spans="1:13" s="10" customFormat="1" ht="107.25" customHeight="1" x14ac:dyDescent="0.25">
      <c r="A17" s="7"/>
      <c r="B17" s="8"/>
      <c r="C17" s="9"/>
      <c r="D17" s="8"/>
      <c r="E17" s="9"/>
      <c r="F17" s="8"/>
      <c r="G17" s="9"/>
      <c r="H17" s="8"/>
      <c r="I17" s="9"/>
      <c r="J17" s="8"/>
      <c r="L17" s="6"/>
      <c r="M17" s="6"/>
    </row>
    <row r="18" spans="1:13" s="10" customFormat="1" ht="15.75" thickBot="1" x14ac:dyDescent="0.3">
      <c r="A18" s="7" t="s">
        <v>0</v>
      </c>
      <c r="B18" s="11"/>
      <c r="C18" s="9"/>
      <c r="D18" s="11"/>
      <c r="E18" s="9"/>
      <c r="F18" s="11"/>
      <c r="G18" s="9"/>
      <c r="H18" s="11"/>
      <c r="I18" s="9"/>
      <c r="J18" s="11"/>
    </row>
    <row r="19" spans="1:13" s="10" customFormat="1" ht="15.75" thickTop="1" x14ac:dyDescent="0.25">
      <c r="A19" s="7" t="s">
        <v>8</v>
      </c>
      <c r="B19" s="12"/>
      <c r="C19" s="9"/>
      <c r="D19" s="12"/>
      <c r="E19" s="9"/>
      <c r="F19" s="12"/>
      <c r="G19" s="9"/>
      <c r="H19" s="12"/>
      <c r="I19" s="9"/>
      <c r="J19" s="12"/>
    </row>
    <row r="20" spans="1:13" s="10" customFormat="1" x14ac:dyDescent="0.25">
      <c r="A20" s="7"/>
      <c r="B20" s="8" t="str">
        <f>IF(B18="fish",IF(B19="vigil in a wilderness of mirrors","CORRECT!","CLOSE"),"WRONG")</f>
        <v>WRONG</v>
      </c>
      <c r="C20" s="9"/>
      <c r="D20" s="8" t="str">
        <f>IF(D18="strangers in a train",IF(D19="the prophecy","CORRECT!","CLOSE"),"WRONG")</f>
        <v>WRONG</v>
      </c>
      <c r="E20" s="9"/>
      <c r="F20" s="8" t="str">
        <f>IF(F18="arena",IF(F19="the visitor","CORRECT!","CLOSE"),"WRONG")</f>
        <v>WRONG</v>
      </c>
      <c r="G20" s="9"/>
      <c r="H20" s="8" t="str">
        <f>IF(H18="kamelot",IF(H19="ghost opera","CORRECT!","CLOSE"),"WRONG")</f>
        <v>WRONG</v>
      </c>
      <c r="I20" s="9"/>
      <c r="J20" s="8" t="str">
        <f>IF(J18="satellite",IF(J19="evening games","CORRECT!","CLOSE"),"WRONG")</f>
        <v>WRONG</v>
      </c>
    </row>
    <row r="21" spans="1:13" s="9" customFormat="1" x14ac:dyDescent="0.25">
      <c r="A21" s="7"/>
      <c r="B21" s="8"/>
      <c r="D21" s="8"/>
      <c r="F21" s="6"/>
      <c r="H21" s="8"/>
      <c r="J21" s="8"/>
    </row>
    <row r="22" spans="1:13" s="18" customFormat="1" ht="18.75" x14ac:dyDescent="0.3">
      <c r="A22" s="16"/>
      <c r="B22" s="17">
        <v>16</v>
      </c>
      <c r="D22" s="17">
        <v>17</v>
      </c>
      <c r="F22" s="17">
        <v>18</v>
      </c>
      <c r="H22" s="17">
        <v>19</v>
      </c>
      <c r="J22" s="17">
        <v>20</v>
      </c>
    </row>
    <row r="23" spans="1:13" s="10" customFormat="1" ht="107.25" customHeight="1" x14ac:dyDescent="0.25">
      <c r="A23" s="7"/>
      <c r="B23" s="8"/>
      <c r="C23" s="9"/>
      <c r="D23" s="8"/>
      <c r="E23" s="9"/>
      <c r="F23" s="8"/>
      <c r="G23" s="9"/>
      <c r="H23" s="8"/>
      <c r="I23" s="9"/>
      <c r="J23" s="8"/>
      <c r="K23" s="6"/>
      <c r="L23" s="6"/>
      <c r="M23" s="6"/>
    </row>
    <row r="24" spans="1:13" s="10" customFormat="1" ht="15.75" thickBot="1" x14ac:dyDescent="0.3">
      <c r="A24" s="7" t="s">
        <v>0</v>
      </c>
      <c r="B24" s="11"/>
      <c r="C24" s="9"/>
      <c r="D24" s="11"/>
      <c r="E24" s="9"/>
      <c r="F24" s="11"/>
      <c r="G24" s="9"/>
      <c r="H24" s="11"/>
      <c r="I24" s="9"/>
      <c r="J24" s="11"/>
    </row>
    <row r="25" spans="1:13" s="10" customFormat="1" ht="15.75" thickTop="1" x14ac:dyDescent="0.25">
      <c r="A25" s="7" t="s">
        <v>8</v>
      </c>
      <c r="B25" s="12"/>
      <c r="C25" s="9"/>
      <c r="D25" s="12"/>
      <c r="E25" s="9"/>
      <c r="F25" s="12"/>
      <c r="G25" s="9"/>
      <c r="H25" s="12"/>
      <c r="I25" s="9"/>
      <c r="J25" s="12"/>
    </row>
    <row r="26" spans="1:13" s="10" customFormat="1" x14ac:dyDescent="0.25">
      <c r="A26" s="7"/>
      <c r="B26" s="8" t="str">
        <f>IF(B24="marillion",IF(B25="holidays in eden","CORRECT!","CLOSE"),"WRONG")</f>
        <v>WRONG</v>
      </c>
      <c r="C26" s="9"/>
      <c r="D26" s="8" t="str">
        <f>IF(D24="pink floyd",IF(D25="pulse","CORRECT!","CLOSE"),"WRONG")</f>
        <v>WRONG</v>
      </c>
      <c r="E26" s="9"/>
      <c r="F26" s="8" t="str">
        <f>IF(F24="savatage",IF(F25="dead winter dead","CORRECT!","CLOSE"),"WRONG")</f>
        <v>WRONG</v>
      </c>
      <c r="G26" s="9"/>
      <c r="H26" s="8" t="str">
        <f>IF(H24="banco del mutuo soccorso",IF(H25="darwin!","CORRECT!","CLOSE"),"WRONG")</f>
        <v>WRONG</v>
      </c>
      <c r="I26" s="9"/>
      <c r="J26" s="8" t="str">
        <f>IF(J24="yes",IF(J25="fragile","CORRECT!","CLOSE"),"WRONG")</f>
        <v>WRONG</v>
      </c>
    </row>
    <row r="27" spans="1:13" s="9" customFormat="1" x14ac:dyDescent="0.25">
      <c r="A27" s="7"/>
      <c r="B27" s="8"/>
      <c r="D27" s="8"/>
      <c r="F27" s="8"/>
      <c r="H27" s="8"/>
      <c r="J27" s="8"/>
    </row>
    <row r="28" spans="1:13" s="18" customFormat="1" ht="18.75" x14ac:dyDescent="0.3">
      <c r="A28" s="16"/>
      <c r="B28" s="17">
        <v>21</v>
      </c>
      <c r="D28" s="17">
        <v>22</v>
      </c>
      <c r="F28" s="17">
        <v>23</v>
      </c>
      <c r="H28" s="17">
        <v>24</v>
      </c>
      <c r="J28" s="17">
        <v>25</v>
      </c>
    </row>
    <row r="29" spans="1:13" s="10" customFormat="1" ht="107.25" customHeight="1" x14ac:dyDescent="0.25">
      <c r="A29" s="7"/>
      <c r="B29" s="8"/>
      <c r="C29" s="9"/>
      <c r="D29" s="8"/>
      <c r="E29" s="9"/>
      <c r="F29" s="8"/>
      <c r="G29" s="9"/>
      <c r="H29" s="8"/>
      <c r="I29" s="9"/>
      <c r="J29" s="8"/>
      <c r="L29" s="6"/>
    </row>
    <row r="30" spans="1:13" s="10" customFormat="1" ht="15.75" thickBot="1" x14ac:dyDescent="0.3">
      <c r="A30" s="7" t="s">
        <v>0</v>
      </c>
      <c r="B30" s="11"/>
      <c r="C30" s="9"/>
      <c r="D30" s="11"/>
      <c r="E30" s="9"/>
      <c r="F30" s="11"/>
      <c r="G30" s="9"/>
      <c r="H30" s="11"/>
      <c r="I30" s="9"/>
      <c r="J30" s="11"/>
    </row>
    <row r="31" spans="1:13" s="10" customFormat="1" ht="15.75" thickTop="1" x14ac:dyDescent="0.25">
      <c r="A31" s="7" t="s">
        <v>8</v>
      </c>
      <c r="B31" s="12"/>
      <c r="C31" s="9"/>
      <c r="D31" s="12"/>
      <c r="E31" s="9"/>
      <c r="F31" s="12"/>
      <c r="G31" s="9"/>
      <c r="H31" s="12"/>
      <c r="I31" s="9"/>
      <c r="J31" s="12"/>
    </row>
    <row r="32" spans="1:13" s="10" customFormat="1" x14ac:dyDescent="0.25">
      <c r="A32" s="7"/>
      <c r="B32" s="8" t="str">
        <f>IF(B30="porcupine tree",IF(B31="fear of a blank planet","CORRECT!","CLOSE"),"WRONG")</f>
        <v>WRONG</v>
      </c>
      <c r="C32" s="9"/>
      <c r="D32" s="8" t="str">
        <f>IF(D30="jethro tull",IF(D31="thick as a brick","CORRECT!","CLOSE"),"WRONG")</f>
        <v>WRONG</v>
      </c>
      <c r="E32" s="9"/>
      <c r="F32" s="8" t="str">
        <f>IF(F30="novact",IF(F31="tales from the soul","CORRECT!","CLOSE"),"WRONG")</f>
        <v>WRONG</v>
      </c>
      <c r="G32" s="9"/>
      <c r="H32" s="8" t="str">
        <f>IF(H30="asia",IF(H31="alpha","CORRECT!","CLOSE"),"WRONG")</f>
        <v>WRONG</v>
      </c>
      <c r="I32" s="9"/>
      <c r="J32" s="8" t="str">
        <f>IF(J30="iq",IF(J31="dark matter","CORRECT!","CLOSE"),"WRONG")</f>
        <v>WRONG</v>
      </c>
    </row>
    <row r="33" spans="1:15" s="9" customFormat="1" x14ac:dyDescent="0.25">
      <c r="A33" s="7"/>
      <c r="B33" s="8"/>
      <c r="D33" s="8"/>
      <c r="F33" s="8"/>
      <c r="H33" s="8"/>
      <c r="J33" s="8"/>
    </row>
    <row r="34" spans="1:15" s="18" customFormat="1" ht="18.75" x14ac:dyDescent="0.3">
      <c r="A34" s="16"/>
      <c r="B34" s="17">
        <v>26</v>
      </c>
      <c r="D34" s="17">
        <v>27</v>
      </c>
      <c r="F34" s="17">
        <v>28</v>
      </c>
      <c r="H34" s="17">
        <v>29</v>
      </c>
      <c r="J34" s="17">
        <v>30</v>
      </c>
    </row>
    <row r="35" spans="1:15" s="10" customFormat="1" ht="107.25" customHeight="1" x14ac:dyDescent="0.25">
      <c r="A35" s="7"/>
      <c r="B35" s="8"/>
      <c r="C35" s="9"/>
      <c r="D35" s="6"/>
      <c r="E35" s="9"/>
      <c r="F35" s="8"/>
      <c r="G35" s="9"/>
      <c r="H35" s="8"/>
      <c r="I35" s="9"/>
      <c r="J35" s="8"/>
      <c r="L35" s="6"/>
      <c r="M35" s="6"/>
      <c r="N35" s="6"/>
      <c r="O35" s="6"/>
    </row>
    <row r="36" spans="1:15" s="10" customFormat="1" ht="15.75" thickBot="1" x14ac:dyDescent="0.3">
      <c r="A36" s="7" t="s">
        <v>0</v>
      </c>
      <c r="B36" s="11"/>
      <c r="C36" s="9"/>
      <c r="D36" s="11"/>
      <c r="E36" s="9"/>
      <c r="F36" s="11"/>
      <c r="G36" s="9"/>
      <c r="H36" s="11"/>
      <c r="I36" s="9"/>
      <c r="J36" s="11"/>
    </row>
    <row r="37" spans="1:15" s="10" customFormat="1" ht="15.75" thickTop="1" x14ac:dyDescent="0.25">
      <c r="A37" s="7" t="s">
        <v>8</v>
      </c>
      <c r="B37" s="12"/>
      <c r="C37" s="9"/>
      <c r="D37" s="12"/>
      <c r="E37" s="9"/>
      <c r="F37" s="12"/>
      <c r="G37" s="9"/>
      <c r="H37" s="12"/>
      <c r="I37" s="9"/>
      <c r="J37" s="12"/>
    </row>
    <row r="38" spans="1:15" s="10" customFormat="1" x14ac:dyDescent="0.25">
      <c r="A38" s="7"/>
      <c r="B38" s="8" t="str">
        <f>IF(B36="rush",IF(B37="signals","CORRECT!","CLOSE"),"WRONG")</f>
        <v>WRONG</v>
      </c>
      <c r="C38" s="9"/>
      <c r="D38" s="8" t="str">
        <f>IF(D36="trans-siberian orchestra",IF(D37="the lost christmas eve","CORRECT!","CLOSE"),"WRONG")</f>
        <v>WRONG</v>
      </c>
      <c r="E38" s="9"/>
      <c r="F38" s="8" t="str">
        <f>IF(F36="ritual",IF(F37="the hemulic voluntary band","CORRECT!","CLOSE"),"WRONG")</f>
        <v>WRONG</v>
      </c>
      <c r="G38" s="9"/>
      <c r="H38" s="8" t="str">
        <f>IF(H36="magellan",IF(H37="symphony for a misanthrope","CORRECT!","CLOSE"),"WRONG")</f>
        <v>WRONG</v>
      </c>
      <c r="I38" s="9"/>
      <c r="J38" s="8" t="str">
        <f>IF(J36="saga",IF(J37="heads or tails","CORRECT!","CLOSE"),"WRONG")</f>
        <v>WRONG</v>
      </c>
    </row>
    <row r="39" spans="1:15" s="9" customFormat="1" x14ac:dyDescent="0.25">
      <c r="A39" s="7"/>
      <c r="B39" s="8"/>
      <c r="D39" s="8"/>
      <c r="F39" s="8"/>
      <c r="H39" s="8"/>
      <c r="J39" s="8"/>
    </row>
    <row r="40" spans="1:15" s="18" customFormat="1" ht="18.75" x14ac:dyDescent="0.3">
      <c r="A40" s="16"/>
      <c r="B40" s="17">
        <v>31</v>
      </c>
      <c r="D40" s="17">
        <v>32</v>
      </c>
      <c r="F40" s="17">
        <v>33</v>
      </c>
      <c r="H40" s="17">
        <v>34</v>
      </c>
      <c r="J40" s="17">
        <v>35</v>
      </c>
    </row>
    <row r="41" spans="1:15" s="10" customFormat="1" ht="107.25" customHeight="1" x14ac:dyDescent="0.25">
      <c r="A41" s="7"/>
      <c r="B41" s="8"/>
      <c r="C41" s="9"/>
      <c r="D41" s="8"/>
      <c r="E41" s="9"/>
      <c r="F41" s="8"/>
      <c r="G41" s="9"/>
      <c r="H41" s="8"/>
      <c r="I41" s="9"/>
      <c r="J41" s="8"/>
      <c r="L41" s="6"/>
      <c r="O41" s="6"/>
    </row>
    <row r="42" spans="1:15" s="10" customFormat="1" ht="15.75" thickBot="1" x14ac:dyDescent="0.3">
      <c r="A42" s="7" t="s">
        <v>0</v>
      </c>
      <c r="B42" s="11"/>
      <c r="C42" s="9"/>
      <c r="D42" s="11"/>
      <c r="E42" s="9"/>
      <c r="F42" s="11"/>
      <c r="G42" s="9"/>
      <c r="H42" s="11"/>
      <c r="I42" s="9"/>
      <c r="J42" s="11"/>
    </row>
    <row r="43" spans="1:15" s="10" customFormat="1" ht="15.75" thickTop="1" x14ac:dyDescent="0.25">
      <c r="A43" s="7" t="s">
        <v>8</v>
      </c>
      <c r="B43" s="12"/>
      <c r="C43" s="9"/>
      <c r="D43" s="12"/>
      <c r="E43" s="9"/>
      <c r="F43" s="12"/>
      <c r="G43" s="9"/>
      <c r="H43" s="12"/>
      <c r="I43" s="9"/>
      <c r="J43" s="12"/>
    </row>
    <row r="44" spans="1:15" s="10" customFormat="1" x14ac:dyDescent="0.25">
      <c r="A44" s="7"/>
      <c r="B44" s="8" t="str">
        <f>IF(B42="peter gabriel",IF(B43="peter gabriel","CORRECT!","CLOSE"),"WRONG")</f>
        <v>WRONG</v>
      </c>
      <c r="C44" s="9"/>
      <c r="D44" s="8" t="str">
        <f>IF(D42="threshold",IF(D43="dead reckoning","CORRECT!","CLOSE"),"WRONG")</f>
        <v>WRONG</v>
      </c>
      <c r="E44" s="9"/>
      <c r="F44" s="8" t="str">
        <f>IF(F42="anthony phillips",IF(F43="the geese and the ghost","CORRECT!","CLOSE"),"WRONG")</f>
        <v>WRONG</v>
      </c>
      <c r="G44" s="9"/>
      <c r="H44" s="8" t="str">
        <f>IF(H42="pallas",IF(H43="the sentinel","CORRECT!","CLOSE"),"WRONG")</f>
        <v>WRONG</v>
      </c>
      <c r="I44" s="9"/>
      <c r="J44" s="8" t="str">
        <f>IF(J42="gentle giant",IF(J43="octopus","CORRECT!","CLOSE"),"WRONG")</f>
        <v>WRONG</v>
      </c>
    </row>
    <row r="45" spans="1:15" s="9" customFormat="1" x14ac:dyDescent="0.25">
      <c r="A45" s="7"/>
      <c r="B45" s="8"/>
      <c r="D45" s="8"/>
      <c r="F45" s="8"/>
      <c r="H45" s="8"/>
      <c r="J45" s="8"/>
    </row>
    <row r="46" spans="1:15" s="18" customFormat="1" ht="18.75" x14ac:dyDescent="0.3">
      <c r="A46" s="16"/>
      <c r="B46" s="17">
        <v>36</v>
      </c>
      <c r="D46" s="17">
        <f>+B46+1</f>
        <v>37</v>
      </c>
      <c r="F46" s="17">
        <f>+D46+1</f>
        <v>38</v>
      </c>
      <c r="H46" s="17">
        <f>+F46+1</f>
        <v>39</v>
      </c>
      <c r="J46" s="17">
        <f>+H46+1</f>
        <v>40</v>
      </c>
    </row>
    <row r="47" spans="1:15" s="10" customFormat="1" ht="107.25" customHeight="1" x14ac:dyDescent="0.25">
      <c r="A47" s="7"/>
      <c r="B47" s="8"/>
      <c r="C47" s="9"/>
      <c r="D47" s="6"/>
      <c r="E47" s="9"/>
      <c r="F47" s="6"/>
      <c r="G47" s="9"/>
      <c r="H47" s="6"/>
      <c r="I47" s="9"/>
      <c r="J47" s="8"/>
    </row>
    <row r="48" spans="1:15" s="10" customFormat="1" ht="15.75" thickBot="1" x14ac:dyDescent="0.3">
      <c r="A48" s="7" t="s">
        <v>0</v>
      </c>
      <c r="B48" s="11"/>
      <c r="C48" s="9"/>
      <c r="D48" s="11"/>
      <c r="E48" s="9"/>
      <c r="F48" s="11"/>
      <c r="G48" s="9"/>
      <c r="H48" s="11"/>
      <c r="I48" s="9"/>
      <c r="J48" s="11"/>
    </row>
    <row r="49" spans="1:12" s="10" customFormat="1" ht="15.75" thickTop="1" x14ac:dyDescent="0.25">
      <c r="A49" s="7" t="s">
        <v>8</v>
      </c>
      <c r="B49" s="12"/>
      <c r="C49" s="9"/>
      <c r="D49" s="12"/>
      <c r="E49" s="9"/>
      <c r="F49" s="12"/>
      <c r="G49" s="9"/>
      <c r="H49" s="12"/>
      <c r="I49" s="9"/>
      <c r="J49" s="12"/>
    </row>
    <row r="50" spans="1:12" s="10" customFormat="1" x14ac:dyDescent="0.25">
      <c r="A50" s="7"/>
      <c r="B50" s="8" t="str">
        <f>IF(B48="emerson, lake and palmer",IF(B49="tarkus","CORRECT!","CLOSE"),"WRONG")</f>
        <v>WRONG</v>
      </c>
      <c r="C50" s="9"/>
      <c r="D50" s="8" t="str">
        <f>IF(D48="kino",IF(D49="picture","CORRECT!","CLOSE"),"WRONG")</f>
        <v>WRONG</v>
      </c>
      <c r="E50" s="9"/>
      <c r="F50" s="8" t="str">
        <f>IF(F48="riverside",IF(F49="out of myself","CORRECT!","CLOSE"),"WRONG")</f>
        <v>WRONG</v>
      </c>
      <c r="G50" s="9"/>
      <c r="H50" s="8" t="str">
        <f>IF(H48="clepsydra",IF(H49="alone","CORRECT!","CLOSE"),"WRONG")</f>
        <v>WRONG</v>
      </c>
      <c r="I50" s="9"/>
      <c r="J50" s="8" t="str">
        <f>IF(J48="sylvan",IF(J49="posthumous silence","CORRECT!","CLOSE"),"WRONG")</f>
        <v>WRONG</v>
      </c>
    </row>
    <row r="51" spans="1:12" s="10" customFormat="1" x14ac:dyDescent="0.25">
      <c r="A51" s="7"/>
      <c r="B51" s="8"/>
      <c r="C51" s="9"/>
      <c r="D51" s="8"/>
      <c r="E51" s="9"/>
      <c r="F51" s="8"/>
      <c r="G51" s="9"/>
      <c r="H51" s="8"/>
      <c r="I51" s="9"/>
      <c r="J51" s="6"/>
    </row>
    <row r="52" spans="1:12" s="20" customFormat="1" ht="18.75" x14ac:dyDescent="0.3">
      <c r="A52" s="16"/>
      <c r="B52" s="17">
        <f>+J46+1</f>
        <v>41</v>
      </c>
      <c r="C52" s="19"/>
      <c r="D52" s="17">
        <f>+B52+1</f>
        <v>42</v>
      </c>
      <c r="E52" s="19"/>
      <c r="F52" s="17">
        <f>+D52+1</f>
        <v>43</v>
      </c>
      <c r="G52" s="19"/>
      <c r="H52" s="17">
        <f>+F52+1</f>
        <v>44</v>
      </c>
      <c r="I52" s="19"/>
      <c r="J52" s="17">
        <f>+H52+1</f>
        <v>45</v>
      </c>
    </row>
    <row r="53" spans="1:12" s="10" customFormat="1" ht="107.25" customHeight="1" x14ac:dyDescent="0.25">
      <c r="A53" s="7"/>
      <c r="B53" s="6"/>
      <c r="C53" s="9"/>
      <c r="D53" s="6"/>
      <c r="E53" s="9"/>
      <c r="F53" s="6"/>
      <c r="G53" s="9"/>
      <c r="H53" s="6"/>
      <c r="I53" s="9"/>
      <c r="J53" s="6"/>
      <c r="K53" s="6"/>
      <c r="L53" s="6"/>
    </row>
    <row r="54" spans="1:12" s="10" customFormat="1" ht="15.75" thickBot="1" x14ac:dyDescent="0.3">
      <c r="A54" s="7" t="s">
        <v>0</v>
      </c>
      <c r="B54" s="11"/>
      <c r="C54" s="9"/>
      <c r="D54" s="11"/>
      <c r="E54" s="9"/>
      <c r="F54" s="11"/>
      <c r="G54" s="9"/>
      <c r="H54" s="11"/>
      <c r="I54" s="9"/>
      <c r="J54" s="11"/>
    </row>
    <row r="55" spans="1:12" s="10" customFormat="1" ht="15.75" thickTop="1" x14ac:dyDescent="0.25">
      <c r="A55" s="7" t="s">
        <v>8</v>
      </c>
      <c r="B55" s="12"/>
      <c r="C55" s="9"/>
      <c r="D55" s="12"/>
      <c r="E55" s="9"/>
      <c r="F55" s="12"/>
      <c r="G55" s="9"/>
      <c r="H55" s="12"/>
      <c r="I55" s="9"/>
      <c r="J55" s="12"/>
    </row>
    <row r="56" spans="1:12" s="10" customFormat="1" x14ac:dyDescent="0.25">
      <c r="A56" s="7"/>
      <c r="B56" s="8" t="str">
        <f>IF(B54="galahad",IF(B55="empires never last","CORRECT!","CLOSE"),"WRONG")</f>
        <v>WRONG</v>
      </c>
      <c r="C56" s="9"/>
      <c r="D56" s="8" t="str">
        <f>IF(D54="collage",IF(D55="moonshine","CORRECT!","CLOSE"),"WRONG")</f>
        <v>WRONG</v>
      </c>
      <c r="E56" s="9"/>
      <c r="F56" s="8" t="str">
        <f>IF(F54="mystery",IF(F55="the world is a game","CORRECT!","CLOSE"),"WRONG")</f>
        <v>WRONG</v>
      </c>
      <c r="G56" s="9"/>
      <c r="H56" s="8" t="str">
        <f>IF(H54="abel ganz",IF(H55="shooting albatross","CORRECT!","CLOSE"),"WRONG")</f>
        <v>WRONG</v>
      </c>
      <c r="I56" s="9"/>
      <c r="J56" s="8" t="str">
        <f>IF(J54="comedy of errors",IF(J55="fanfare and fantasy","CORRECT!","CLOSE"),"WRONG")</f>
        <v>WRONG</v>
      </c>
    </row>
    <row r="57" spans="1:12" s="10" customFormat="1" x14ac:dyDescent="0.25">
      <c r="A57" s="7"/>
      <c r="B57" s="8"/>
      <c r="C57" s="9"/>
      <c r="D57" s="8"/>
      <c r="E57" s="9"/>
      <c r="F57" s="8"/>
      <c r="G57" s="9"/>
      <c r="H57" s="8"/>
      <c r="I57" s="9"/>
      <c r="J57" s="8"/>
    </row>
    <row r="58" spans="1:12" s="20" customFormat="1" ht="18.75" x14ac:dyDescent="0.3">
      <c r="A58" s="21"/>
      <c r="B58" s="17">
        <f>+J52+1</f>
        <v>46</v>
      </c>
      <c r="C58" s="19"/>
      <c r="D58" s="17">
        <f>+B58+1</f>
        <v>47</v>
      </c>
      <c r="E58" s="19"/>
      <c r="F58" s="17">
        <f>+D58+1</f>
        <v>48</v>
      </c>
      <c r="G58" s="19"/>
      <c r="H58" s="17">
        <f>+F58+1</f>
        <v>49</v>
      </c>
      <c r="I58" s="19"/>
      <c r="J58" s="17">
        <f>+H58+1</f>
        <v>50</v>
      </c>
    </row>
    <row r="59" spans="1:12" s="10" customFormat="1" ht="107.25" customHeight="1" x14ac:dyDescent="0.25">
      <c r="A59" s="7"/>
      <c r="B59" s="6"/>
      <c r="C59" s="9"/>
      <c r="D59" s="6"/>
      <c r="E59" s="9"/>
      <c r="F59" s="6"/>
      <c r="G59" s="9"/>
      <c r="H59" s="8"/>
      <c r="I59" s="9"/>
      <c r="J59" s="6"/>
      <c r="K59" s="6"/>
    </row>
    <row r="60" spans="1:12" s="10" customFormat="1" ht="15.75" thickBot="1" x14ac:dyDescent="0.3">
      <c r="A60" s="7" t="s">
        <v>0</v>
      </c>
      <c r="B60" s="11"/>
      <c r="C60" s="9"/>
      <c r="D60" s="11"/>
      <c r="E60" s="9"/>
      <c r="F60" s="11"/>
      <c r="G60" s="9"/>
      <c r="H60" s="11"/>
      <c r="I60" s="9"/>
      <c r="J60" s="11"/>
    </row>
    <row r="61" spans="1:12" s="10" customFormat="1" ht="15.75" thickTop="1" x14ac:dyDescent="0.25">
      <c r="A61" s="7" t="s">
        <v>8</v>
      </c>
      <c r="B61" s="12"/>
      <c r="C61" s="9"/>
      <c r="D61" s="12"/>
      <c r="E61" s="9"/>
      <c r="F61" s="12"/>
      <c r="G61" s="9"/>
      <c r="H61" s="12"/>
      <c r="I61" s="9"/>
      <c r="J61" s="12"/>
    </row>
    <row r="62" spans="1:12" s="10" customFormat="1" x14ac:dyDescent="0.25">
      <c r="A62" s="7"/>
      <c r="B62" s="8" t="str">
        <f>IF(B60="eloy",IF(B61="ocean","CORRECT!","CLOSE"),"WRONG")</f>
        <v>WRONG</v>
      </c>
      <c r="C62" s="9"/>
      <c r="D62" s="8" t="str">
        <f>IF(D60="pain of salvation",IF(D61="remedy lane","CORRECT!","CLOSE"),"WRONG")</f>
        <v>WRONG</v>
      </c>
      <c r="E62" s="9"/>
      <c r="F62" s="8" t="str">
        <f>IF(F60="knight area",IF(F61="the sun also rises","CORRECT!","CLOSE"),"WRONG")</f>
        <v>WRONG</v>
      </c>
      <c r="G62" s="9"/>
      <c r="H62" s="8" t="str">
        <f>IF(H60="queen",IF(H61="innuendo","CORRECT!","CLOSE"),"WRONG")</f>
        <v>WRONG</v>
      </c>
      <c r="I62" s="9"/>
      <c r="J62" s="8" t="str">
        <f>IF(J60="red sand",IF(J61="mirror of insanity","CORRECT!","CLOSE"),"WRONG")</f>
        <v>WRONG</v>
      </c>
    </row>
    <row r="63" spans="1:12" x14ac:dyDescent="0.25">
      <c r="A63" s="7"/>
    </row>
    <row r="64" spans="1:12" s="20" customFormat="1" ht="18.75" x14ac:dyDescent="0.3">
      <c r="A64" s="21"/>
      <c r="B64" s="17">
        <f>+J58+1</f>
        <v>51</v>
      </c>
      <c r="C64" s="19"/>
      <c r="D64" s="17">
        <f>+B64+1</f>
        <v>52</v>
      </c>
      <c r="E64" s="19"/>
      <c r="F64" s="17">
        <f>+D64+1</f>
        <v>53</v>
      </c>
      <c r="G64" s="19"/>
      <c r="H64" s="17">
        <f>+F64+1</f>
        <v>54</v>
      </c>
      <c r="I64" s="19"/>
      <c r="J64" s="17">
        <f>+H64+1</f>
        <v>55</v>
      </c>
    </row>
    <row r="65" spans="1:10" ht="107.25" customHeight="1" x14ac:dyDescent="0.25">
      <c r="B65" s="6"/>
      <c r="D65" s="6"/>
      <c r="F65" s="6"/>
      <c r="H65" s="6"/>
      <c r="J65" s="6"/>
    </row>
    <row r="66" spans="1:10" s="10" customFormat="1" ht="15.75" thickBot="1" x14ac:dyDescent="0.3">
      <c r="A66" s="7" t="s">
        <v>0</v>
      </c>
      <c r="B66" s="11"/>
      <c r="C66" s="9"/>
      <c r="D66" s="11"/>
      <c r="E66" s="9"/>
      <c r="F66" s="11"/>
      <c r="G66" s="9"/>
      <c r="H66" s="11"/>
      <c r="I66" s="9"/>
      <c r="J66" s="11"/>
    </row>
    <row r="67" spans="1:10" s="10" customFormat="1" ht="15.75" thickTop="1" x14ac:dyDescent="0.25">
      <c r="A67" s="7" t="s">
        <v>8</v>
      </c>
      <c r="B67" s="12"/>
      <c r="C67" s="9"/>
      <c r="D67" s="12"/>
      <c r="E67" s="9"/>
      <c r="F67" s="12"/>
      <c r="G67" s="9"/>
      <c r="H67" s="12"/>
      <c r="I67" s="9"/>
      <c r="J67" s="12"/>
    </row>
    <row r="68" spans="1:10" s="10" customFormat="1" x14ac:dyDescent="0.25">
      <c r="A68" s="7"/>
      <c r="B68" s="8" t="str">
        <f>IF(B66="nektar",IF(B67="magic is a child","CORRECT!","CLOSE"),"WRONG")</f>
        <v>WRONG</v>
      </c>
      <c r="C68" s="9"/>
      <c r="D68" s="8" t="str">
        <f>IF(D66="transatlantic",IF(D67="kaleidoscope","CORRECT!","CLOSE"),"WRONG")</f>
        <v>WRONG</v>
      </c>
      <c r="E68" s="9"/>
      <c r="F68" s="8" t="str">
        <f>IF(F66="shadow gallery",IF(F67="tyranny","CORRECT!","CLOSE"),"WRONG")</f>
        <v>WRONG</v>
      </c>
      <c r="G68" s="9"/>
      <c r="H68" s="8" t="str">
        <f>IF(H66="neal morse",IF(H67="testimony","CORRECT!","CLOSE"),"WRONG")</f>
        <v>WRONG</v>
      </c>
      <c r="I68" s="9"/>
      <c r="J68" s="8" t="str">
        <f>IF(J66="the flower kings",IF(J67="back in the world of adventures","CORRECT!","CLOSE"),"WRONG")</f>
        <v>WRONG</v>
      </c>
    </row>
    <row r="69" spans="1:10" x14ac:dyDescent="0.25">
      <c r="A69" s="7"/>
    </row>
    <row r="70" spans="1:10" s="22" customFormat="1" ht="18.75" x14ac:dyDescent="0.3">
      <c r="A70" s="21"/>
      <c r="B70" s="17">
        <f>+J64+1</f>
        <v>56</v>
      </c>
      <c r="C70" s="19"/>
      <c r="D70" s="17">
        <f>+B70+1</f>
        <v>57</v>
      </c>
      <c r="E70" s="19"/>
      <c r="F70" s="17">
        <f>+D70+1</f>
        <v>58</v>
      </c>
      <c r="G70" s="19"/>
      <c r="H70" s="17">
        <f>+F70+1</f>
        <v>59</v>
      </c>
      <c r="I70" s="19"/>
      <c r="J70" s="17">
        <f>+H70+1</f>
        <v>60</v>
      </c>
    </row>
    <row r="71" spans="1:10" ht="107.25" customHeight="1" x14ac:dyDescent="0.25">
      <c r="B71" s="6"/>
      <c r="F71" s="6"/>
      <c r="H71" s="6"/>
      <c r="J71" s="6"/>
    </row>
    <row r="72" spans="1:10" s="10" customFormat="1" ht="15.75" thickBot="1" x14ac:dyDescent="0.3">
      <c r="A72" s="7" t="s">
        <v>0</v>
      </c>
      <c r="B72" s="11"/>
      <c r="C72" s="9"/>
      <c r="D72" s="11"/>
      <c r="E72" s="9"/>
      <c r="F72" s="11"/>
      <c r="G72" s="9"/>
      <c r="H72" s="11"/>
      <c r="I72" s="9"/>
      <c r="J72" s="11"/>
    </row>
    <row r="73" spans="1:10" s="10" customFormat="1" ht="15.75" thickTop="1" x14ac:dyDescent="0.25">
      <c r="A73" s="7" t="s">
        <v>8</v>
      </c>
      <c r="B73" s="12"/>
      <c r="C73" s="9"/>
      <c r="D73" s="12"/>
      <c r="E73" s="9"/>
      <c r="F73" s="12"/>
      <c r="G73" s="9"/>
      <c r="H73" s="12"/>
      <c r="I73" s="9"/>
      <c r="J73" s="12"/>
    </row>
    <row r="74" spans="1:10" s="10" customFormat="1" x14ac:dyDescent="0.25">
      <c r="A74" s="7"/>
      <c r="B74" s="8" t="str">
        <f>IF(B72="martin orford",IF(B73="the old road","CORRECT!","CLOSE"),"WRONG")</f>
        <v>WRONG</v>
      </c>
      <c r="C74" s="9"/>
      <c r="D74" s="8" t="str">
        <f>IF(D72="genesis",IF(D73="foxtrot","CORRECT!","CLOSE"),"WRONG")</f>
        <v>WRONG</v>
      </c>
      <c r="E74" s="9"/>
      <c r="F74" s="8" t="str">
        <f>IF(F72="redemption",IF(F73="the fullness of time","CORRECT!","CLOSE"),"WRONG")</f>
        <v>WRONG</v>
      </c>
      <c r="G74" s="9"/>
      <c r="H74" s="8" t="str">
        <f>IF(H72="millenium",IF(H73="ego","CORRECT!","CLOSE"),"WRONG")</f>
        <v>WRONG</v>
      </c>
      <c r="I74" s="9"/>
      <c r="J74" s="8" t="str">
        <f>IF(J72="caamora",IF(J73="she","CORRECT!","CLOSE"),"WRONG")</f>
        <v>WRONG</v>
      </c>
    </row>
    <row r="75" spans="1:10" x14ac:dyDescent="0.25">
      <c r="A75" s="7"/>
    </row>
    <row r="76" spans="1:10" s="22" customFormat="1" ht="18.75" x14ac:dyDescent="0.3">
      <c r="A76" s="21"/>
      <c r="B76" s="17">
        <f>+J70+1</f>
        <v>61</v>
      </c>
      <c r="C76" s="19"/>
      <c r="D76" s="17">
        <f>+B76+1</f>
        <v>62</v>
      </c>
      <c r="E76" s="19"/>
      <c r="F76" s="17">
        <f>+D76+1</f>
        <v>63</v>
      </c>
      <c r="G76" s="19"/>
      <c r="H76" s="17">
        <f>+F76+1</f>
        <v>64</v>
      </c>
      <c r="I76" s="19"/>
      <c r="J76" s="17">
        <f>+H76+1</f>
        <v>65</v>
      </c>
    </row>
    <row r="77" spans="1:10" ht="107.25" customHeight="1" x14ac:dyDescent="0.25">
      <c r="B77" s="6"/>
      <c r="D77" s="6"/>
      <c r="E77" s="6"/>
      <c r="H77" s="6"/>
      <c r="J77" s="6"/>
    </row>
    <row r="78" spans="1:10" s="10" customFormat="1" ht="15.75" thickBot="1" x14ac:dyDescent="0.3">
      <c r="A78" s="7" t="s">
        <v>0</v>
      </c>
      <c r="B78" s="11"/>
      <c r="C78" s="9"/>
      <c r="D78" s="11"/>
      <c r="E78" s="9"/>
      <c r="F78" s="11"/>
      <c r="G78" s="9"/>
      <c r="H78" s="11"/>
      <c r="I78" s="9"/>
      <c r="J78" s="11"/>
    </row>
    <row r="79" spans="1:10" s="10" customFormat="1" ht="15.75" thickTop="1" x14ac:dyDescent="0.25">
      <c r="A79" s="7" t="s">
        <v>8</v>
      </c>
      <c r="B79" s="12"/>
      <c r="C79" s="9"/>
      <c r="D79" s="12"/>
      <c r="E79" s="9"/>
      <c r="F79" s="12"/>
      <c r="G79" s="9"/>
      <c r="H79" s="12"/>
      <c r="I79" s="9"/>
      <c r="J79" s="12"/>
    </row>
    <row r="80" spans="1:10" s="10" customFormat="1" x14ac:dyDescent="0.25">
      <c r="A80" s="7"/>
      <c r="B80" s="8" t="str">
        <f>IF(B78="king crimson",IF(B79="in the court of the crimson king","CORRECT!","CLOSE"),"WRONG")</f>
        <v>WRONG</v>
      </c>
      <c r="C80" s="9"/>
      <c r="D80" s="8" t="str">
        <f>IF(D78="the tangent",IF(D79="comm","CORRECT!","CLOSE"),"WRONG")</f>
        <v>WRONG</v>
      </c>
      <c r="E80" s="9"/>
      <c r="F80" s="8" t="str">
        <f>IF(F78="symphony x",IF(F79="v","CORRECT!","CLOSE"),"WRONG")</f>
        <v>WRONG</v>
      </c>
      <c r="G80" s="9"/>
      <c r="H80" s="8" t="str">
        <f>IF(H78="airbag",IF(H79="all rights removed","CORRECT!","CLOSE"),"WRONG")</f>
        <v>WRONG</v>
      </c>
      <c r="I80" s="9"/>
      <c r="J80" s="8" t="str">
        <f>IF(J78="cosmograf",IF(J79="when age has done its duty","CORRECT!","CLOSE"),"WRONG")</f>
        <v>WRONG</v>
      </c>
    </row>
    <row r="81" spans="1:10" x14ac:dyDescent="0.25">
      <c r="A81" s="7"/>
    </row>
    <row r="82" spans="1:10" s="22" customFormat="1" ht="18.75" x14ac:dyDescent="0.3">
      <c r="A82" s="21"/>
      <c r="B82" s="17">
        <f>+J76+1</f>
        <v>66</v>
      </c>
      <c r="C82" s="19"/>
      <c r="D82" s="17">
        <f>+B82+1</f>
        <v>67</v>
      </c>
      <c r="E82" s="19"/>
      <c r="F82" s="17">
        <f>+D82+1</f>
        <v>68</v>
      </c>
      <c r="G82" s="19"/>
      <c r="H82" s="17">
        <f>+F82+1</f>
        <v>69</v>
      </c>
      <c r="I82" s="19"/>
      <c r="J82" s="17">
        <f>+H82+1</f>
        <v>70</v>
      </c>
    </row>
    <row r="83" spans="1:10" ht="107.25" customHeight="1" x14ac:dyDescent="0.25">
      <c r="F83" s="6"/>
      <c r="H83" s="6"/>
      <c r="J83" s="6"/>
    </row>
    <row r="84" spans="1:10" s="10" customFormat="1" ht="15.75" thickBot="1" x14ac:dyDescent="0.3">
      <c r="A84" s="7" t="s">
        <v>0</v>
      </c>
      <c r="B84" s="11"/>
      <c r="C84" s="9"/>
      <c r="D84" s="11"/>
      <c r="E84" s="9"/>
      <c r="F84" s="11"/>
      <c r="G84" s="9"/>
      <c r="H84" s="11"/>
      <c r="I84" s="9"/>
      <c r="J84" s="11"/>
    </row>
    <row r="85" spans="1:10" s="10" customFormat="1" ht="15.75" thickTop="1" x14ac:dyDescent="0.25">
      <c r="A85" s="7" t="s">
        <v>8</v>
      </c>
      <c r="B85" s="12"/>
      <c r="C85" s="9"/>
      <c r="D85" s="12"/>
      <c r="E85" s="9"/>
      <c r="F85" s="12"/>
      <c r="G85" s="9"/>
      <c r="H85" s="12"/>
      <c r="I85" s="9"/>
      <c r="J85" s="12"/>
    </row>
    <row r="86" spans="1:10" s="10" customFormat="1" x14ac:dyDescent="0.25">
      <c r="A86" s="7"/>
      <c r="B86" s="8" t="str">
        <f>IF(B84="klaatu",IF(B85="hope","CORRECT!","CLOSE"),"WRONG")</f>
        <v>WRONG</v>
      </c>
      <c r="C86" s="9"/>
      <c r="D86" s="8" t="str">
        <f>IF(D84="rick wakeman",IF(D85="the myths and legends of king arthur and the knights of the round table","CORRECT!","CLOSE"),"WRONG")</f>
        <v>WRONG</v>
      </c>
      <c r="E86" s="9"/>
      <c r="F86" s="8" t="str">
        <f>IF(F84="presto ballet",IF(F85="invisible places","CORRECT!","CLOSE"),"WRONG")</f>
        <v>WRONG</v>
      </c>
      <c r="G86" s="9"/>
      <c r="H86" s="8" t="str">
        <f>IF(H84="enchant",IF(H85="juggling 9 or droping 10","CORRECT!","CLOSE"),"WRONG")</f>
        <v>WRONG</v>
      </c>
      <c r="I86" s="9"/>
      <c r="J86" s="8" t="str">
        <f>IF(J84="frost",IF(J85="milliontown","CORRECT!","CLOSE"),"WRONG")</f>
        <v>WRONG</v>
      </c>
    </row>
    <row r="87" spans="1:10" x14ac:dyDescent="0.25">
      <c r="A87" s="7"/>
    </row>
    <row r="88" spans="1:10" s="22" customFormat="1" ht="18.75" x14ac:dyDescent="0.3">
      <c r="A88" s="21"/>
      <c r="B88" s="17">
        <f>+J82+1</f>
        <v>71</v>
      </c>
      <c r="C88" s="19"/>
      <c r="D88" s="17">
        <f>+B88+1</f>
        <v>72</v>
      </c>
      <c r="E88" s="19"/>
      <c r="F88" s="17">
        <f>+D88+1</f>
        <v>73</v>
      </c>
      <c r="G88" s="19"/>
      <c r="H88" s="17">
        <f>+F88+1</f>
        <v>74</v>
      </c>
      <c r="I88" s="19"/>
      <c r="J88" s="17">
        <f>+H88+1</f>
        <v>75</v>
      </c>
    </row>
    <row r="89" spans="1:10" ht="107.25" customHeight="1" x14ac:dyDescent="0.25">
      <c r="B89" s="6"/>
      <c r="D89" s="6"/>
      <c r="H89" s="6"/>
      <c r="J89" s="6"/>
    </row>
    <row r="90" spans="1:10" s="10" customFormat="1" ht="15.75" thickBot="1" x14ac:dyDescent="0.3">
      <c r="A90" s="7" t="s">
        <v>0</v>
      </c>
      <c r="B90" s="11"/>
      <c r="C90" s="9"/>
      <c r="D90" s="11"/>
      <c r="E90" s="9"/>
      <c r="F90" s="11"/>
      <c r="G90" s="9"/>
      <c r="H90" s="11"/>
      <c r="I90" s="9"/>
      <c r="J90" s="11"/>
    </row>
    <row r="91" spans="1:10" s="10" customFormat="1" ht="15.75" thickTop="1" x14ac:dyDescent="0.25">
      <c r="A91" s="7" t="s">
        <v>8</v>
      </c>
      <c r="B91" s="12"/>
      <c r="C91" s="9"/>
      <c r="D91" s="12"/>
      <c r="E91" s="9"/>
      <c r="F91" s="12"/>
      <c r="G91" s="9"/>
      <c r="H91" s="12"/>
      <c r="I91" s="9"/>
      <c r="J91" s="12"/>
    </row>
    <row r="92" spans="1:10" s="10" customFormat="1" x14ac:dyDescent="0.25">
      <c r="A92" s="7"/>
      <c r="B92" s="8" t="str">
        <f>IF(B90="kaipa",IF(B91="angling feelings","CORRECT!","CLOSE"),"WRONG")</f>
        <v>WRONG</v>
      </c>
      <c r="C92" s="9"/>
      <c r="D92" s="8" t="str">
        <f>IF(D90="fates warning",IF(D91="perfect symmetry","CORRECT!","CLOSE"),"WRONG")</f>
        <v>WRONG</v>
      </c>
      <c r="E92" s="9"/>
      <c r="F92" s="8" t="str">
        <f>IF(F90="renaissance",IF(F91="novella","CORRECT!","CLOSE"),"WRONG")</f>
        <v>WRONG</v>
      </c>
      <c r="G92" s="9"/>
      <c r="H92" s="8" t="str">
        <f>IF(H90="quidam",IF(H91="alone together","CORRECT!","CLOSE"),"WRONG")</f>
        <v>WRONG</v>
      </c>
      <c r="I92" s="9"/>
      <c r="J92" s="8" t="str">
        <f>IF(J90="moongarden",IF(J91="songs from the lighthouse","CORRECT!","CLOSE"),"WRONG")</f>
        <v>WRONG</v>
      </c>
    </row>
    <row r="93" spans="1:10" x14ac:dyDescent="0.25">
      <c r="A93" s="7"/>
    </row>
    <row r="94" spans="1:10" s="22" customFormat="1" ht="18.75" x14ac:dyDescent="0.3">
      <c r="A94" s="21"/>
      <c r="B94" s="17">
        <f>+J88+1</f>
        <v>76</v>
      </c>
      <c r="C94" s="19"/>
      <c r="D94" s="17">
        <f>+B94+1</f>
        <v>77</v>
      </c>
      <c r="E94" s="19"/>
      <c r="F94" s="17">
        <f>+D94+1</f>
        <v>78</v>
      </c>
      <c r="G94" s="19"/>
      <c r="H94" s="17">
        <f>+F94+1</f>
        <v>79</v>
      </c>
      <c r="I94" s="19"/>
      <c r="J94" s="17">
        <f>+H94+1</f>
        <v>80</v>
      </c>
    </row>
    <row r="95" spans="1:10" ht="107.25" customHeight="1" x14ac:dyDescent="0.25">
      <c r="B95" s="6"/>
      <c r="D95" s="6"/>
      <c r="F95" s="6"/>
      <c r="H95" s="6"/>
    </row>
    <row r="96" spans="1:10" s="10" customFormat="1" ht="15.75" thickBot="1" x14ac:dyDescent="0.3">
      <c r="A96" s="7" t="s">
        <v>0</v>
      </c>
      <c r="B96" s="11"/>
      <c r="C96" s="9"/>
      <c r="D96" s="11"/>
      <c r="E96" s="9"/>
      <c r="F96" s="11"/>
      <c r="G96" s="9"/>
      <c r="H96" s="11"/>
      <c r="I96" s="9"/>
      <c r="J96" s="11"/>
    </row>
    <row r="97" spans="1:12" s="10" customFormat="1" ht="15.75" thickTop="1" x14ac:dyDescent="0.25">
      <c r="A97" s="7" t="s">
        <v>8</v>
      </c>
      <c r="B97" s="12"/>
      <c r="C97" s="9"/>
      <c r="D97" s="12"/>
      <c r="E97" s="9"/>
      <c r="F97" s="12"/>
      <c r="G97" s="9"/>
      <c r="H97" s="12"/>
      <c r="I97" s="9"/>
      <c r="J97" s="12"/>
    </row>
    <row r="98" spans="1:12" s="10" customFormat="1" x14ac:dyDescent="0.25">
      <c r="A98" s="7"/>
      <c r="B98" s="8" t="str">
        <f>IF(B96="mad crayon",IF(B97="ultimo miraggio","CORRECT!","CLOSE"),"WRONG")</f>
        <v>WRONG</v>
      </c>
      <c r="C98" s="9"/>
      <c r="D98" s="8" t="str">
        <f>IF(D96="moonrise",IF(D97="the lights of a distant bay","CORRECT!","CLOSE"),"WRONG")</f>
        <v>WRONG</v>
      </c>
      <c r="E98" s="9"/>
      <c r="F98" s="8" t="str">
        <f>IF(F96="queensrÿche",IF(F97="operation: mindcrime","CORRECT!","CLOSE"),"WRONG")</f>
        <v>WRONG</v>
      </c>
      <c r="G98" s="9"/>
      <c r="H98" s="8" t="str">
        <f>IF(H96="gazpacho",IF(H97="night","CORRECT!","CLOSE"),"WRONG")</f>
        <v>WRONG</v>
      </c>
      <c r="I98" s="9"/>
      <c r="J98" s="8" t="str">
        <f>IF(J96="premiata forneria marconi",IF(J97="per un amico","CORRECT!","CLOSE"),"WRONG")</f>
        <v>WRONG</v>
      </c>
    </row>
    <row r="99" spans="1:12" x14ac:dyDescent="0.25">
      <c r="A99" s="7"/>
    </row>
    <row r="100" spans="1:12" s="22" customFormat="1" ht="18.75" x14ac:dyDescent="0.3">
      <c r="A100" s="21"/>
      <c r="B100" s="17">
        <f>+J94+1</f>
        <v>81</v>
      </c>
      <c r="C100" s="19"/>
      <c r="D100" s="17">
        <f>+B100+1</f>
        <v>82</v>
      </c>
      <c r="E100" s="19"/>
      <c r="F100" s="17">
        <f>+D100+1</f>
        <v>83</v>
      </c>
      <c r="G100" s="19"/>
      <c r="H100" s="17">
        <f>+F100+1</f>
        <v>84</v>
      </c>
      <c r="I100" s="19"/>
      <c r="J100" s="17">
        <f>+H100+1</f>
        <v>85</v>
      </c>
    </row>
    <row r="101" spans="1:12" ht="107.25" customHeight="1" x14ac:dyDescent="0.25">
      <c r="B101" s="6"/>
      <c r="D101" s="6"/>
      <c r="F101" s="6"/>
    </row>
    <row r="102" spans="1:12" s="10" customFormat="1" ht="15.75" thickBot="1" x14ac:dyDescent="0.3">
      <c r="A102" s="7" t="s">
        <v>0</v>
      </c>
      <c r="B102" s="11"/>
      <c r="C102" s="9"/>
      <c r="D102" s="11"/>
      <c r="E102" s="9"/>
      <c r="F102" s="11"/>
      <c r="G102" s="9"/>
      <c r="H102" s="11"/>
      <c r="I102" s="9"/>
      <c r="J102" s="11"/>
    </row>
    <row r="103" spans="1:12" s="10" customFormat="1" ht="15.75" thickTop="1" x14ac:dyDescent="0.25">
      <c r="A103" s="7" t="s">
        <v>8</v>
      </c>
      <c r="B103" s="12"/>
      <c r="C103" s="9"/>
      <c r="D103" s="12"/>
      <c r="E103" s="9"/>
      <c r="F103" s="12"/>
      <c r="G103" s="9"/>
      <c r="H103" s="12"/>
      <c r="I103" s="9"/>
      <c r="J103" s="12"/>
    </row>
    <row r="104" spans="1:12" s="10" customFormat="1" x14ac:dyDescent="0.25">
      <c r="A104" s="7"/>
      <c r="B104" s="8" t="str">
        <f>IF(B102="empty tremor",IF(B103="eros and thanatos","CORRECT!","CLOSE"),"WRONG")</f>
        <v>WRONG</v>
      </c>
      <c r="C104" s="9"/>
      <c r="D104" s="8" t="str">
        <f>IF(D102="mostly autumn",IF(D103="the last bright light","CORRECT!","CLOSE"),"WRONG")</f>
        <v>WRONG</v>
      </c>
      <c r="E104" s="9"/>
      <c r="F104" s="8" t="str">
        <f>IF(F102="dogma",IF(F103="twin sunrise","CORRECT!","CLOSE"),"WRONG")</f>
        <v>WRONG</v>
      </c>
      <c r="G104" s="9"/>
      <c r="H104" s="8" t="str">
        <f>IF(H102="aragon",IF(H103="rocking horse and other short stories from the past","CORRECT!","CLOSE"),"WRONG")</f>
        <v>WRONG</v>
      </c>
      <c r="I104" s="9"/>
      <c r="J104" s="8" t="str">
        <f>IF(J102="credo",IF(J103="against reason","CORRECT!","CLOSE"),"WRONG")</f>
        <v>WRONG</v>
      </c>
      <c r="L104" s="6"/>
    </row>
    <row r="105" spans="1:12" x14ac:dyDescent="0.25">
      <c r="A105" s="7"/>
    </row>
    <row r="106" spans="1:12" s="22" customFormat="1" ht="18.75" x14ac:dyDescent="0.3">
      <c r="A106" s="21"/>
      <c r="B106" s="17">
        <f>+J100+1</f>
        <v>86</v>
      </c>
      <c r="C106" s="19"/>
      <c r="D106" s="17">
        <f>+B106+1</f>
        <v>87</v>
      </c>
      <c r="E106" s="19"/>
      <c r="F106" s="17">
        <f>+D106+1</f>
        <v>88</v>
      </c>
      <c r="G106" s="19"/>
      <c r="H106" s="17">
        <f>+F106+1</f>
        <v>89</v>
      </c>
      <c r="I106" s="19"/>
      <c r="J106" s="17">
        <f>+H106+1</f>
        <v>90</v>
      </c>
    </row>
    <row r="107" spans="1:12" ht="107.25" customHeight="1" x14ac:dyDescent="0.25">
      <c r="B107" s="6"/>
      <c r="F107" s="6"/>
      <c r="H107" s="6"/>
    </row>
    <row r="108" spans="1:12" s="10" customFormat="1" ht="15.75" thickBot="1" x14ac:dyDescent="0.3">
      <c r="A108" s="7" t="s">
        <v>0</v>
      </c>
      <c r="B108" s="11"/>
      <c r="C108" s="9"/>
      <c r="D108" s="11"/>
      <c r="E108" s="9"/>
      <c r="F108" s="11"/>
      <c r="G108" s="9"/>
      <c r="H108" s="11"/>
      <c r="I108" s="9"/>
      <c r="J108" s="11"/>
    </row>
    <row r="109" spans="1:12" s="10" customFormat="1" ht="15.75" thickTop="1" x14ac:dyDescent="0.25">
      <c r="A109" s="7" t="s">
        <v>8</v>
      </c>
      <c r="B109" s="12"/>
      <c r="C109" s="9"/>
      <c r="D109" s="12"/>
      <c r="E109" s="9"/>
      <c r="F109" s="12"/>
      <c r="G109" s="9"/>
      <c r="H109" s="12"/>
      <c r="I109" s="9"/>
      <c r="J109" s="12"/>
    </row>
    <row r="110" spans="1:12" s="10" customFormat="1" x14ac:dyDescent="0.25">
      <c r="A110" s="7"/>
      <c r="B110" s="8" t="str">
        <f>IF(B108="ambeon",IF(B109="fate of a dreamer","CORRECT!","CLOSE"),"WRONG")</f>
        <v>WRONG</v>
      </c>
      <c r="C110" s="9"/>
      <c r="D110" s="8" t="str">
        <f>IF(D108="blind ego",IF(D109="liquid","CORRECT!","CLOSE"),"WRONG")</f>
        <v>WRONG</v>
      </c>
      <c r="E110" s="9"/>
      <c r="F110" s="8" t="str">
        <f>IF(F108="it bites",IF(F109="the tall ships","CORRECT!","CLOSE"),"WRONG")</f>
        <v>WRONG</v>
      </c>
      <c r="G110" s="9"/>
      <c r="H110" s="8" t="str">
        <f>IF(H108="liquid tension experiment",IF(H109="liquid tension experiment","CORRECT!","CLOSE"),"WRONG")</f>
        <v>WRONG</v>
      </c>
      <c r="I110" s="9"/>
      <c r="J110" s="8" t="str">
        <f>IF(J108="jadis",IF(J109="see right through you","CORRECT!","CLOSE"),"WRONG")</f>
        <v>WRONG</v>
      </c>
    </row>
    <row r="111" spans="1:12" x14ac:dyDescent="0.25">
      <c r="A111" s="7"/>
    </row>
    <row r="112" spans="1:12" s="22" customFormat="1" ht="18.75" x14ac:dyDescent="0.3">
      <c r="A112" s="21"/>
      <c r="B112" s="17">
        <f>+J106+1</f>
        <v>91</v>
      </c>
      <c r="C112" s="19"/>
      <c r="D112" s="17">
        <f>+B112+1</f>
        <v>92</v>
      </c>
      <c r="E112" s="19"/>
      <c r="F112" s="17">
        <f>+D112+1</f>
        <v>93</v>
      </c>
      <c r="G112" s="19"/>
      <c r="H112" s="17">
        <f>+F112+1</f>
        <v>94</v>
      </c>
      <c r="I112" s="19"/>
      <c r="J112" s="17">
        <f>+H112+1</f>
        <v>95</v>
      </c>
    </row>
    <row r="113" spans="1:10" ht="107.25" customHeight="1" x14ac:dyDescent="0.25">
      <c r="F113" s="6"/>
    </row>
    <row r="114" spans="1:10" s="10" customFormat="1" ht="15.75" thickBot="1" x14ac:dyDescent="0.3">
      <c r="A114" s="7" t="s">
        <v>0</v>
      </c>
      <c r="B114" s="11"/>
      <c r="C114" s="9"/>
      <c r="D114" s="11"/>
      <c r="E114" s="9"/>
      <c r="F114" s="11"/>
      <c r="G114" s="9"/>
      <c r="H114" s="11"/>
      <c r="I114" s="9"/>
      <c r="J114" s="11"/>
    </row>
    <row r="115" spans="1:10" s="10" customFormat="1" ht="15.75" thickTop="1" x14ac:dyDescent="0.25">
      <c r="A115" s="7" t="s">
        <v>8</v>
      </c>
      <c r="B115" s="12"/>
      <c r="C115" s="9"/>
      <c r="D115" s="12"/>
      <c r="E115" s="9"/>
      <c r="F115" s="12"/>
      <c r="G115" s="9"/>
      <c r="H115" s="12"/>
      <c r="I115" s="9"/>
      <c r="J115" s="12"/>
    </row>
    <row r="116" spans="1:10" x14ac:dyDescent="0.25">
      <c r="A116" s="7"/>
      <c r="B116" s="8" t="str">
        <f>IF(B114="vanden plas",IF(B115="beyond daylight","CORRECT!","CLOSE"),"WRONG")</f>
        <v>WRONG</v>
      </c>
      <c r="C116" s="9"/>
      <c r="D116" s="8" t="str">
        <f>IF(D114="steven wilson",IF(D115="grace for drowning","CORRECT!","CLOSE"),"WRONG")</f>
        <v>WRONG</v>
      </c>
      <c r="E116" s="9"/>
      <c r="F116" s="8" t="str">
        <f>IF(F114="the pineapple thief",IF(F115="what we have sown","CORRECT!","CLOSE"),"WRONG")</f>
        <v>WRONG</v>
      </c>
      <c r="G116" s="9"/>
      <c r="H116" s="8" t="str">
        <f>IF(H114="landmarq",IF(H115="entertaining angels","CORRECT!","CLOSE"),"WRONG")</f>
        <v>WRONG</v>
      </c>
      <c r="I116" s="9"/>
      <c r="J116" s="8" t="str">
        <f>IF(J114="ozric tentacles",IF(J115="jurassic shift","CORRECT!","CLOSE"),"WRONG")</f>
        <v>WRONG</v>
      </c>
    </row>
    <row r="117" spans="1:10" x14ac:dyDescent="0.25">
      <c r="A117" s="7"/>
    </row>
    <row r="118" spans="1:10" s="22" customFormat="1" ht="18.75" x14ac:dyDescent="0.3">
      <c r="A118" s="21"/>
      <c r="B118" s="17">
        <f>+J112+1</f>
        <v>96</v>
      </c>
      <c r="C118" s="19"/>
      <c r="D118" s="17">
        <f>+B118+1</f>
        <v>97</v>
      </c>
      <c r="E118" s="19"/>
      <c r="F118" s="17">
        <f>+D118+1</f>
        <v>98</v>
      </c>
      <c r="G118" s="19"/>
      <c r="H118" s="17">
        <f>+F118+1</f>
        <v>99</v>
      </c>
      <c r="I118" s="19"/>
      <c r="J118" s="17">
        <f>+H118+1</f>
        <v>100</v>
      </c>
    </row>
    <row r="119" spans="1:10" ht="107.25" customHeight="1" x14ac:dyDescent="0.25">
      <c r="B119" s="6"/>
      <c r="F119" s="6"/>
      <c r="H119" s="6"/>
      <c r="J119" s="6"/>
    </row>
    <row r="120" spans="1:10" s="10" customFormat="1" ht="15.75" thickBot="1" x14ac:dyDescent="0.3">
      <c r="A120" s="7" t="s">
        <v>0</v>
      </c>
      <c r="B120" s="11"/>
      <c r="C120" s="9"/>
      <c r="D120" s="11"/>
      <c r="E120" s="9"/>
      <c r="F120" s="11"/>
      <c r="G120" s="9"/>
      <c r="H120" s="11"/>
      <c r="I120" s="9"/>
      <c r="J120" s="11"/>
    </row>
    <row r="121" spans="1:10" s="10" customFormat="1" ht="15.75" thickTop="1" x14ac:dyDescent="0.25">
      <c r="A121" s="7" t="s">
        <v>8</v>
      </c>
      <c r="B121" s="12"/>
      <c r="C121" s="9"/>
      <c r="D121" s="12"/>
      <c r="E121" s="9"/>
      <c r="F121" s="12"/>
      <c r="G121" s="9"/>
      <c r="H121" s="12"/>
      <c r="I121" s="9"/>
      <c r="J121" s="12"/>
    </row>
    <row r="122" spans="1:10" s="10" customFormat="1" x14ac:dyDescent="0.25">
      <c r="A122" s="7"/>
      <c r="B122" s="8" t="str">
        <f>IF(B120="area",IF(B121="arbeit macht frei","CORRECT!","CLOSE"),"WRONG")</f>
        <v>WRONG</v>
      </c>
      <c r="C122" s="9"/>
      <c r="D122" s="8" t="str">
        <f>IF(D120="white willow",IF(D121="terminal twilight","CORRECT!","CLOSE"),"WRONG")</f>
        <v>WRONG</v>
      </c>
      <c r="E122" s="9"/>
      <c r="F122" s="8" t="str">
        <f>IF(F120="galleon",IF(F121="from land to ocean","CORRECT!","CLOSE"),"WRONG")</f>
        <v>WRONG</v>
      </c>
      <c r="G122" s="9"/>
      <c r="H122" s="8" t="str">
        <f>IF(H120="la tulipe noire",IF(H121="faded leaves","CORRECT!","CLOSE"),"WRONG")</f>
        <v>WRONG</v>
      </c>
      <c r="I122" s="9"/>
      <c r="J122" s="8" t="str">
        <f>IF(J120="gryphon",IF(J121="red queen to gryphon three","CORRECT!","CLOSE"),"WRONG")</f>
        <v>WRONG</v>
      </c>
    </row>
    <row r="123" spans="1:10" x14ac:dyDescent="0.25">
      <c r="A123" s="7"/>
    </row>
    <row r="124" spans="1:10" x14ac:dyDescent="0.25">
      <c r="A124" s="7"/>
    </row>
  </sheetData>
  <sheetProtection password="8206" sheet="1" objects="1" scenarios="1" selectLockedCells="1"/>
  <mergeCells count="1">
    <mergeCell ref="B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topLeftCell="A14" workbookViewId="0">
      <selection activeCell="B7" sqref="B7"/>
    </sheetView>
  </sheetViews>
  <sheetFormatPr baseColWidth="10" defaultRowHeight="15" x14ac:dyDescent="0.25"/>
  <cols>
    <col min="1" max="1" width="12" style="1" bestFit="1" customWidth="1"/>
    <col min="2" max="2" width="20.28515625" style="2" customWidth="1"/>
    <col min="3" max="3" width="3.42578125" style="3" customWidth="1"/>
    <col min="4" max="4" width="20.28515625" style="2" customWidth="1"/>
    <col min="5" max="5" width="3.42578125" style="3" customWidth="1"/>
    <col min="6" max="6" width="20.28515625" style="2" customWidth="1"/>
    <col min="7" max="7" width="3.42578125" style="3" customWidth="1"/>
    <col min="8" max="8" width="20.28515625" style="2" customWidth="1"/>
    <col min="9" max="9" width="3.42578125" style="3" customWidth="1"/>
    <col min="10" max="10" width="20.28515625" style="2" customWidth="1"/>
    <col min="11" max="16384" width="11.42578125" style="6"/>
  </cols>
  <sheetData>
    <row r="1" spans="1:12" ht="33" customHeight="1" x14ac:dyDescent="0.7">
      <c r="F1" s="4"/>
      <c r="G1" s="5"/>
      <c r="H1" s="13"/>
      <c r="I1" s="14"/>
      <c r="J1" s="15"/>
    </row>
    <row r="2" spans="1:12" ht="107.25" customHeight="1" x14ac:dyDescent="0.25">
      <c r="A2" s="7"/>
      <c r="B2" s="23"/>
      <c r="C2" s="23"/>
      <c r="D2" s="23"/>
      <c r="E2" s="23"/>
      <c r="F2" s="23"/>
      <c r="G2" s="23"/>
      <c r="H2" s="23"/>
      <c r="I2" s="23"/>
      <c r="J2" s="23"/>
    </row>
    <row r="3" spans="1:12" x14ac:dyDescent="0.25">
      <c r="B3" s="8"/>
    </row>
    <row r="4" spans="1:12" s="18" customFormat="1" ht="18.75" x14ac:dyDescent="0.3">
      <c r="A4" s="16"/>
      <c r="D4" s="17"/>
      <c r="F4" s="17"/>
      <c r="H4" s="17"/>
      <c r="J4" s="17"/>
    </row>
    <row r="5" spans="1:12" s="10" customFormat="1" ht="107.25" customHeight="1" x14ac:dyDescent="0.25">
      <c r="A5" s="7"/>
      <c r="C5" s="9"/>
      <c r="D5" s="8"/>
      <c r="E5" s="9"/>
      <c r="F5" s="8"/>
      <c r="G5" s="9"/>
      <c r="H5" s="8"/>
      <c r="I5" s="9"/>
      <c r="J5" s="8"/>
      <c r="L5" s="6"/>
    </row>
    <row r="6" spans="1:12" s="10" customFormat="1" ht="15.75" thickBot="1" x14ac:dyDescent="0.3">
      <c r="A6" s="7"/>
      <c r="B6" s="11" t="s">
        <v>4</v>
      </c>
      <c r="C6" s="9"/>
      <c r="D6" s="11"/>
      <c r="E6" s="9"/>
      <c r="F6" s="11"/>
      <c r="G6" s="9"/>
      <c r="H6" s="11"/>
      <c r="I6" s="9"/>
      <c r="J6" s="11"/>
    </row>
    <row r="7" spans="1:12" s="10" customFormat="1" ht="15.75" thickTop="1" x14ac:dyDescent="0.25">
      <c r="A7" s="7"/>
      <c r="B7" s="12" t="s">
        <v>3</v>
      </c>
      <c r="C7" s="9"/>
      <c r="D7" s="12"/>
      <c r="E7" s="9"/>
      <c r="F7" s="12"/>
      <c r="G7" s="9"/>
      <c r="H7" s="12"/>
      <c r="I7" s="9"/>
      <c r="J7" s="12"/>
    </row>
    <row r="8" spans="1:12" s="10" customFormat="1" x14ac:dyDescent="0.25">
      <c r="A8" s="7"/>
      <c r="B8" s="8" t="str">
        <f>IF(B6="nolan and wakeman",IF(B7=" the hound of the baskervilles","CORRECT!","CLOSE"),"WRONG")</f>
        <v>CORRECT!</v>
      </c>
      <c r="C8" s="9"/>
      <c r="D8" s="8"/>
      <c r="E8" s="9"/>
      <c r="F8" s="8"/>
      <c r="G8" s="9"/>
      <c r="H8" s="8"/>
      <c r="I8" s="9"/>
      <c r="J8" s="8"/>
    </row>
    <row r="9" spans="1:12" s="9" customFormat="1" x14ac:dyDescent="0.25">
      <c r="A9" s="7"/>
      <c r="D9" s="8"/>
      <c r="F9" s="8"/>
      <c r="H9" s="8"/>
      <c r="J9" s="8"/>
    </row>
    <row r="10" spans="1:12" s="18" customFormat="1" ht="18.75" x14ac:dyDescent="0.3">
      <c r="A10" s="16"/>
      <c r="D10" s="17"/>
      <c r="F10" s="17"/>
      <c r="H10" s="17"/>
      <c r="J10" s="17"/>
    </row>
    <row r="11" spans="1:12" s="10" customFormat="1" ht="107.25" customHeight="1" x14ac:dyDescent="0.25">
      <c r="A11" s="7"/>
      <c r="C11" s="9"/>
      <c r="D11" s="8"/>
      <c r="E11" s="9"/>
      <c r="F11" s="8"/>
      <c r="G11" s="9"/>
      <c r="H11" s="8"/>
      <c r="I11" s="9"/>
      <c r="J11" s="8"/>
      <c r="K11" s="6"/>
      <c r="L11" s="6"/>
    </row>
    <row r="12" spans="1:12" s="10" customFormat="1" ht="15.75" thickBot="1" x14ac:dyDescent="0.3">
      <c r="A12" s="7"/>
      <c r="B12" s="11" t="s">
        <v>1</v>
      </c>
      <c r="C12" s="9"/>
      <c r="D12" s="11"/>
      <c r="E12" s="9"/>
      <c r="F12" s="11"/>
      <c r="G12" s="9"/>
      <c r="H12" s="11"/>
      <c r="I12" s="9"/>
      <c r="J12" s="11"/>
    </row>
    <row r="13" spans="1:12" s="10" customFormat="1" ht="15.75" thickTop="1" x14ac:dyDescent="0.25">
      <c r="A13" s="7"/>
      <c r="B13" s="12" t="s">
        <v>2</v>
      </c>
      <c r="C13" s="9"/>
      <c r="D13" s="12"/>
      <c r="E13" s="9"/>
      <c r="F13" s="12"/>
      <c r="G13" s="9"/>
      <c r="H13" s="12"/>
      <c r="I13" s="9"/>
      <c r="J13" s="12"/>
    </row>
    <row r="14" spans="1:12" s="10" customFormat="1" x14ac:dyDescent="0.25">
      <c r="A14" s="7"/>
      <c r="B14" s="8" t="str">
        <f>IF(B12="uriah heep",IF(B13="demons and wizards","CORRECT!","CLOSE"),"WRONG")</f>
        <v>CORRECT!</v>
      </c>
      <c r="C14" s="9"/>
      <c r="D14" s="8"/>
      <c r="E14" s="9"/>
      <c r="F14" s="8"/>
      <c r="G14" s="9"/>
      <c r="H14" s="8"/>
      <c r="I14" s="9"/>
      <c r="J14" s="8"/>
    </row>
    <row r="15" spans="1:12" s="9" customFormat="1" x14ac:dyDescent="0.25">
      <c r="A15" s="7"/>
      <c r="B15" s="8"/>
      <c r="D15" s="8"/>
      <c r="F15" s="8"/>
      <c r="H15" s="8"/>
      <c r="J15" s="8"/>
    </row>
    <row r="16" spans="1:12" s="18" customFormat="1" ht="18.75" x14ac:dyDescent="0.3">
      <c r="A16" s="16"/>
      <c r="B16" s="17"/>
      <c r="D16" s="17"/>
      <c r="F16" s="17"/>
      <c r="H16" s="17"/>
      <c r="J16" s="17"/>
    </row>
    <row r="17" spans="1:13" s="10" customFormat="1" ht="107.25" customHeight="1" x14ac:dyDescent="0.25">
      <c r="A17" s="7"/>
      <c r="B17" s="8"/>
      <c r="C17" s="9"/>
      <c r="D17" s="8"/>
      <c r="E17" s="9"/>
      <c r="F17" s="8"/>
      <c r="G17" s="9"/>
      <c r="H17" s="8"/>
      <c r="I17" s="9"/>
      <c r="J17" s="8"/>
      <c r="L17" s="6"/>
      <c r="M17" s="6"/>
    </row>
    <row r="18" spans="1:13" s="10" customFormat="1" ht="15.75" thickBot="1" x14ac:dyDescent="0.3">
      <c r="A18" s="7"/>
      <c r="B18" s="11"/>
      <c r="C18" s="9"/>
      <c r="D18" s="11"/>
      <c r="E18" s="9"/>
      <c r="F18" s="11"/>
      <c r="G18" s="9"/>
      <c r="H18" s="11"/>
      <c r="I18" s="9"/>
      <c r="J18" s="11"/>
    </row>
    <row r="19" spans="1:13" s="10" customFormat="1" ht="15.75" thickTop="1" x14ac:dyDescent="0.25">
      <c r="A19" s="7"/>
      <c r="B19" s="12"/>
      <c r="C19" s="9"/>
      <c r="D19" s="12"/>
      <c r="E19" s="9"/>
      <c r="F19" s="12"/>
      <c r="G19" s="9"/>
      <c r="H19" s="12"/>
      <c r="I19" s="9"/>
      <c r="J19" s="12"/>
    </row>
    <row r="20" spans="1:13" s="10" customFormat="1" x14ac:dyDescent="0.25">
      <c r="A20" s="7"/>
      <c r="B20" s="8"/>
      <c r="C20" s="9"/>
      <c r="D20" s="8"/>
      <c r="E20" s="9"/>
      <c r="F20" s="8"/>
      <c r="G20" s="9"/>
      <c r="H20" s="8"/>
      <c r="I20" s="9"/>
      <c r="J20" s="8"/>
    </row>
    <row r="21" spans="1:13" s="9" customFormat="1" x14ac:dyDescent="0.25">
      <c r="A21" s="7"/>
      <c r="B21" s="8"/>
      <c r="D21" s="8"/>
      <c r="F21" s="6"/>
      <c r="H21" s="8"/>
      <c r="J21" s="8"/>
    </row>
    <row r="22" spans="1:13" s="18" customFormat="1" ht="18.75" x14ac:dyDescent="0.3">
      <c r="A22" s="16"/>
      <c r="B22" s="17"/>
      <c r="D22" s="17"/>
      <c r="F22" s="17"/>
      <c r="H22" s="17"/>
      <c r="J22" s="17"/>
    </row>
    <row r="23" spans="1:13" s="10" customFormat="1" ht="107.25" customHeight="1" x14ac:dyDescent="0.25">
      <c r="A23" s="7"/>
      <c r="B23" s="8"/>
      <c r="C23" s="9"/>
      <c r="D23" s="8"/>
      <c r="E23" s="9"/>
      <c r="F23" s="8"/>
      <c r="G23" s="9"/>
      <c r="H23" s="8"/>
      <c r="I23" s="9"/>
      <c r="J23" s="8"/>
      <c r="K23" s="6"/>
      <c r="L23" s="6"/>
      <c r="M23" s="6"/>
    </row>
    <row r="24" spans="1:13" s="10" customFormat="1" ht="15.75" thickBot="1" x14ac:dyDescent="0.3">
      <c r="A24" s="7"/>
      <c r="B24" s="11"/>
      <c r="C24" s="9"/>
      <c r="D24" s="11"/>
      <c r="E24" s="9"/>
      <c r="F24" s="11"/>
      <c r="G24" s="9"/>
      <c r="H24" s="11"/>
      <c r="I24" s="9"/>
      <c r="J24" s="11"/>
    </row>
    <row r="25" spans="1:13" s="10" customFormat="1" ht="15.75" thickTop="1" x14ac:dyDescent="0.25">
      <c r="A25" s="7"/>
      <c r="B25" s="12"/>
      <c r="C25" s="9"/>
      <c r="D25" s="12"/>
      <c r="E25" s="9"/>
      <c r="F25" s="12"/>
      <c r="G25" s="9"/>
      <c r="H25" s="12"/>
      <c r="I25" s="9"/>
      <c r="J25" s="12"/>
    </row>
    <row r="26" spans="1:13" s="10" customFormat="1" x14ac:dyDescent="0.25">
      <c r="A26" s="7"/>
      <c r="B26" s="8"/>
      <c r="C26" s="9"/>
      <c r="D26" s="8"/>
      <c r="E26" s="9"/>
      <c r="F26" s="8"/>
      <c r="G26" s="9"/>
      <c r="H26" s="8"/>
      <c r="I26" s="9"/>
      <c r="J26" s="8"/>
    </row>
    <row r="27" spans="1:13" s="9" customFormat="1" x14ac:dyDescent="0.25">
      <c r="A27" s="7"/>
      <c r="B27" s="8"/>
      <c r="D27" s="8"/>
      <c r="F27" s="8"/>
      <c r="H27" s="8"/>
      <c r="J27" s="8"/>
    </row>
    <row r="28" spans="1:13" s="18" customFormat="1" ht="18.75" x14ac:dyDescent="0.3">
      <c r="A28" s="16"/>
      <c r="B28" s="17"/>
      <c r="D28" s="17"/>
      <c r="F28" s="17"/>
      <c r="H28" s="17"/>
      <c r="J28" s="17"/>
    </row>
    <row r="29" spans="1:13" s="10" customFormat="1" ht="107.25" customHeight="1" x14ac:dyDescent="0.25">
      <c r="A29" s="7"/>
      <c r="B29" s="8"/>
      <c r="C29" s="9"/>
      <c r="D29" s="8"/>
      <c r="E29" s="9"/>
      <c r="F29" s="8"/>
      <c r="G29" s="9"/>
      <c r="H29" s="8"/>
      <c r="I29" s="9"/>
      <c r="J29" s="8"/>
      <c r="L29" s="6"/>
    </row>
    <row r="30" spans="1:13" s="10" customFormat="1" ht="15.75" thickBot="1" x14ac:dyDescent="0.3">
      <c r="A30" s="7"/>
      <c r="B30" s="11"/>
      <c r="C30" s="9"/>
      <c r="D30" s="11"/>
      <c r="E30" s="9"/>
      <c r="F30" s="11"/>
      <c r="G30" s="9"/>
      <c r="H30" s="11"/>
      <c r="I30" s="9"/>
      <c r="J30" s="11"/>
    </row>
    <row r="31" spans="1:13" s="10" customFormat="1" ht="15.75" thickTop="1" x14ac:dyDescent="0.25">
      <c r="A31" s="7"/>
      <c r="B31" s="12"/>
      <c r="C31" s="9"/>
      <c r="D31" s="12"/>
      <c r="E31" s="9"/>
      <c r="F31" s="12"/>
      <c r="G31" s="9"/>
      <c r="H31" s="12"/>
      <c r="I31" s="9"/>
      <c r="J31" s="12"/>
    </row>
    <row r="32" spans="1:13" s="10" customFormat="1" x14ac:dyDescent="0.25">
      <c r="A32" s="7"/>
      <c r="B32" s="8"/>
      <c r="C32" s="9"/>
      <c r="D32" s="8"/>
      <c r="E32" s="9"/>
      <c r="F32" s="8"/>
      <c r="G32" s="9"/>
      <c r="H32" s="8"/>
      <c r="I32" s="9"/>
      <c r="J32" s="8"/>
    </row>
    <row r="33" spans="1:15" s="9" customFormat="1" x14ac:dyDescent="0.25">
      <c r="A33" s="7"/>
      <c r="B33" s="8"/>
      <c r="D33" s="8"/>
      <c r="F33" s="8"/>
      <c r="H33" s="8"/>
      <c r="J33" s="8"/>
    </row>
    <row r="34" spans="1:15" s="18" customFormat="1" ht="18.75" x14ac:dyDescent="0.3">
      <c r="A34" s="16"/>
      <c r="B34" s="17"/>
      <c r="D34" s="17"/>
      <c r="F34" s="17"/>
      <c r="H34" s="17"/>
      <c r="J34" s="17"/>
    </row>
    <row r="35" spans="1:15" s="10" customFormat="1" ht="107.25" customHeight="1" x14ac:dyDescent="0.25">
      <c r="A35" s="7"/>
      <c r="B35" s="8"/>
      <c r="C35" s="9"/>
      <c r="D35" s="6"/>
      <c r="E35" s="9"/>
      <c r="F35" s="8"/>
      <c r="G35" s="9"/>
      <c r="H35" s="8"/>
      <c r="I35" s="9"/>
      <c r="J35" s="8"/>
      <c r="L35" s="6"/>
      <c r="M35" s="6"/>
      <c r="N35" s="6"/>
      <c r="O35" s="6"/>
    </row>
    <row r="36" spans="1:15" s="10" customFormat="1" ht="15.75" thickBot="1" x14ac:dyDescent="0.3">
      <c r="A36" s="7"/>
      <c r="B36" s="11"/>
      <c r="C36" s="9"/>
      <c r="D36" s="11"/>
      <c r="E36" s="9"/>
      <c r="F36" s="11"/>
      <c r="G36" s="9"/>
      <c r="H36" s="11"/>
      <c r="I36" s="9"/>
      <c r="J36" s="11"/>
    </row>
    <row r="37" spans="1:15" s="10" customFormat="1" ht="15.75" thickTop="1" x14ac:dyDescent="0.25">
      <c r="A37" s="7"/>
      <c r="B37" s="12"/>
      <c r="C37" s="9"/>
      <c r="D37" s="12"/>
      <c r="E37" s="9"/>
      <c r="F37" s="12"/>
      <c r="G37" s="9"/>
      <c r="H37" s="12"/>
      <c r="I37" s="9"/>
      <c r="J37" s="12"/>
    </row>
    <row r="38" spans="1:15" s="10" customFormat="1" x14ac:dyDescent="0.25">
      <c r="A38" s="7"/>
      <c r="B38" s="8"/>
      <c r="C38" s="9"/>
      <c r="D38" s="8"/>
      <c r="E38" s="9"/>
      <c r="F38" s="8"/>
      <c r="G38" s="9"/>
      <c r="H38" s="8"/>
      <c r="I38" s="9"/>
      <c r="J38" s="8"/>
    </row>
    <row r="39" spans="1:15" s="9" customFormat="1" x14ac:dyDescent="0.25">
      <c r="A39" s="7"/>
      <c r="B39" s="8"/>
      <c r="D39" s="8"/>
      <c r="F39" s="8"/>
      <c r="H39" s="8"/>
      <c r="J39" s="8"/>
    </row>
    <row r="40" spans="1:15" s="18" customFormat="1" ht="18.75" x14ac:dyDescent="0.3">
      <c r="A40" s="16"/>
      <c r="B40" s="17"/>
      <c r="D40" s="17"/>
      <c r="F40" s="17"/>
      <c r="H40" s="17"/>
      <c r="J40" s="17"/>
    </row>
    <row r="41" spans="1:15" s="10" customFormat="1" ht="107.25" customHeight="1" x14ac:dyDescent="0.25">
      <c r="A41" s="7"/>
      <c r="B41" s="8"/>
      <c r="C41" s="9"/>
      <c r="D41" s="8"/>
      <c r="E41" s="9"/>
      <c r="F41" s="8"/>
      <c r="G41" s="9"/>
      <c r="H41" s="8"/>
      <c r="I41" s="9"/>
      <c r="J41" s="8"/>
      <c r="L41" s="6"/>
      <c r="O41" s="6"/>
    </row>
    <row r="42" spans="1:15" s="10" customFormat="1" ht="15.75" thickBot="1" x14ac:dyDescent="0.3">
      <c r="A42" s="7"/>
      <c r="B42" s="11"/>
      <c r="C42" s="9"/>
      <c r="D42" s="11"/>
      <c r="E42" s="9"/>
      <c r="F42" s="11"/>
      <c r="G42" s="9"/>
      <c r="H42" s="11"/>
      <c r="I42" s="9"/>
      <c r="J42" s="11"/>
    </row>
    <row r="43" spans="1:15" s="10" customFormat="1" ht="15.75" thickTop="1" x14ac:dyDescent="0.25">
      <c r="A43" s="7"/>
      <c r="B43" s="12"/>
      <c r="C43" s="9"/>
      <c r="D43" s="12"/>
      <c r="E43" s="9"/>
      <c r="F43" s="12"/>
      <c r="G43" s="9"/>
      <c r="H43" s="12"/>
      <c r="I43" s="9"/>
      <c r="J43" s="12"/>
    </row>
    <row r="44" spans="1:15" s="10" customFormat="1" x14ac:dyDescent="0.25">
      <c r="A44" s="7"/>
      <c r="B44" s="8"/>
      <c r="C44" s="9"/>
      <c r="D44" s="8"/>
      <c r="E44" s="9"/>
      <c r="F44" s="8"/>
      <c r="G44" s="9"/>
      <c r="H44" s="8"/>
      <c r="I44" s="9"/>
      <c r="J44" s="8"/>
      <c r="N44" s="8"/>
    </row>
    <row r="45" spans="1:15" s="9" customFormat="1" x14ac:dyDescent="0.25">
      <c r="A45" s="7"/>
      <c r="B45" s="8"/>
      <c r="D45" s="8"/>
      <c r="F45" s="8"/>
      <c r="H45" s="8"/>
      <c r="J45" s="8"/>
    </row>
    <row r="46" spans="1:15" s="18" customFormat="1" ht="18.75" x14ac:dyDescent="0.3">
      <c r="A46" s="16"/>
      <c r="B46" s="17"/>
      <c r="D46" s="17"/>
      <c r="F46" s="17"/>
      <c r="H46" s="17"/>
      <c r="J46" s="17"/>
    </row>
    <row r="47" spans="1:15" s="10" customFormat="1" ht="107.25" customHeight="1" x14ac:dyDescent="0.25">
      <c r="A47" s="7"/>
      <c r="B47" s="8"/>
      <c r="C47" s="9"/>
      <c r="D47" s="6"/>
      <c r="E47" s="9"/>
      <c r="F47" s="6"/>
      <c r="G47" s="9"/>
      <c r="H47" s="6"/>
      <c r="I47" s="9"/>
      <c r="J47" s="8"/>
    </row>
    <row r="48" spans="1:15" s="10" customFormat="1" ht="15.75" thickBot="1" x14ac:dyDescent="0.3">
      <c r="A48" s="7"/>
      <c r="B48" s="11"/>
      <c r="C48" s="9"/>
      <c r="D48" s="11"/>
      <c r="E48" s="9"/>
      <c r="F48" s="11"/>
      <c r="G48" s="9"/>
      <c r="H48" s="11"/>
      <c r="I48" s="9"/>
      <c r="J48" s="11"/>
      <c r="N48" s="11"/>
    </row>
    <row r="49" spans="1:14" s="10" customFormat="1" ht="15.75" thickTop="1" x14ac:dyDescent="0.25">
      <c r="A49" s="7"/>
      <c r="B49" s="12"/>
      <c r="C49" s="9"/>
      <c r="D49" s="12"/>
      <c r="E49" s="9"/>
      <c r="F49" s="12"/>
      <c r="G49" s="9"/>
      <c r="H49" s="12"/>
      <c r="I49" s="9"/>
      <c r="J49" s="12"/>
      <c r="N49" s="12"/>
    </row>
    <row r="50" spans="1:14" s="10" customFormat="1" x14ac:dyDescent="0.25">
      <c r="A50" s="7"/>
      <c r="B50" s="8"/>
      <c r="C50" s="9"/>
      <c r="D50" s="8"/>
      <c r="E50" s="9"/>
      <c r="F50" s="8"/>
      <c r="G50" s="9"/>
      <c r="H50" s="8"/>
      <c r="I50" s="9"/>
      <c r="J50" s="8"/>
      <c r="N50" s="8"/>
    </row>
    <row r="51" spans="1:14" s="10" customFormat="1" x14ac:dyDescent="0.25">
      <c r="A51" s="7"/>
      <c r="B51" s="8"/>
      <c r="C51" s="9"/>
      <c r="D51" s="8"/>
      <c r="E51" s="9"/>
      <c r="F51" s="8"/>
      <c r="G51" s="9"/>
      <c r="H51" s="8"/>
      <c r="I51" s="9"/>
      <c r="J51" s="6"/>
    </row>
    <row r="52" spans="1:14" s="20" customFormat="1" ht="18.75" x14ac:dyDescent="0.3">
      <c r="A52" s="16"/>
      <c r="B52" s="17"/>
      <c r="C52" s="19"/>
      <c r="D52" s="17"/>
      <c r="E52" s="19"/>
      <c r="F52" s="17"/>
      <c r="G52" s="19"/>
      <c r="H52" s="17"/>
      <c r="I52" s="19"/>
      <c r="J52" s="17"/>
    </row>
    <row r="53" spans="1:14" s="10" customFormat="1" ht="107.25" customHeight="1" x14ac:dyDescent="0.25">
      <c r="A53" s="7"/>
      <c r="B53" s="6"/>
      <c r="C53" s="9"/>
      <c r="D53" s="6"/>
      <c r="E53" s="9"/>
      <c r="F53" s="6"/>
      <c r="G53" s="9"/>
      <c r="H53" s="6"/>
      <c r="I53" s="9"/>
      <c r="J53" s="6"/>
      <c r="K53" s="6"/>
      <c r="L53" s="6"/>
    </row>
    <row r="54" spans="1:14" s="10" customFormat="1" ht="15.75" thickBot="1" x14ac:dyDescent="0.3">
      <c r="A54" s="7"/>
      <c r="B54" s="11"/>
      <c r="C54" s="9"/>
      <c r="D54" s="11"/>
      <c r="E54" s="9"/>
      <c r="F54" s="11"/>
      <c r="G54" s="9"/>
      <c r="H54" s="11"/>
      <c r="I54" s="9"/>
      <c r="J54" s="11"/>
    </row>
    <row r="55" spans="1:14" s="10" customFormat="1" ht="15.75" thickTop="1" x14ac:dyDescent="0.25">
      <c r="A55" s="7"/>
      <c r="B55" s="12"/>
      <c r="C55" s="9"/>
      <c r="D55" s="12"/>
      <c r="E55" s="9"/>
      <c r="F55" s="12"/>
      <c r="G55" s="9"/>
      <c r="H55" s="12"/>
      <c r="I55" s="9"/>
      <c r="J55" s="12"/>
    </row>
    <row r="56" spans="1:14" s="10" customFormat="1" x14ac:dyDescent="0.25">
      <c r="A56" s="7"/>
      <c r="B56" s="8"/>
      <c r="C56" s="9"/>
      <c r="D56" s="8"/>
      <c r="E56" s="9"/>
      <c r="F56" s="8"/>
      <c r="G56" s="9"/>
      <c r="H56" s="8"/>
      <c r="I56" s="9"/>
      <c r="J56" s="8"/>
    </row>
    <row r="57" spans="1:14" s="10" customFormat="1" x14ac:dyDescent="0.25">
      <c r="A57" s="7"/>
      <c r="B57" s="8"/>
      <c r="C57" s="9"/>
      <c r="D57" s="8"/>
      <c r="E57" s="9"/>
      <c r="F57" s="8"/>
      <c r="G57" s="9"/>
      <c r="H57" s="8"/>
      <c r="I57" s="9"/>
      <c r="J57" s="8"/>
    </row>
    <row r="58" spans="1:14" s="20" customFormat="1" ht="18.75" x14ac:dyDescent="0.3">
      <c r="A58" s="21"/>
      <c r="B58" s="17"/>
      <c r="C58" s="19"/>
      <c r="D58" s="17"/>
      <c r="E58" s="19"/>
      <c r="F58" s="17"/>
      <c r="G58" s="19"/>
      <c r="H58" s="17"/>
      <c r="I58" s="19"/>
      <c r="J58" s="17"/>
    </row>
    <row r="59" spans="1:14" s="10" customFormat="1" ht="107.25" customHeight="1" x14ac:dyDescent="0.25">
      <c r="A59" s="7"/>
      <c r="B59" s="6"/>
      <c r="C59" s="9"/>
      <c r="D59" s="6"/>
      <c r="E59" s="9"/>
      <c r="F59" s="6"/>
      <c r="G59" s="9"/>
      <c r="H59" s="8"/>
      <c r="I59" s="9"/>
      <c r="J59" s="6"/>
      <c r="K59" s="6"/>
    </row>
    <row r="60" spans="1:14" s="10" customFormat="1" ht="15.75" thickBot="1" x14ac:dyDescent="0.3">
      <c r="A60" s="7"/>
      <c r="B60" s="11"/>
      <c r="C60" s="9"/>
      <c r="D60" s="11"/>
      <c r="E60" s="9"/>
      <c r="F60" s="11"/>
      <c r="G60" s="9"/>
      <c r="H60" s="11"/>
      <c r="I60" s="9"/>
      <c r="J60" s="11"/>
    </row>
    <row r="61" spans="1:14" s="10" customFormat="1" ht="15.75" thickTop="1" x14ac:dyDescent="0.25">
      <c r="A61" s="7"/>
      <c r="B61" s="12"/>
      <c r="C61" s="9"/>
      <c r="D61" s="12"/>
      <c r="E61" s="9"/>
      <c r="F61" s="12"/>
      <c r="G61" s="9"/>
      <c r="H61" s="12"/>
      <c r="I61" s="9"/>
      <c r="J61" s="12"/>
    </row>
    <row r="62" spans="1:14" s="10" customFormat="1" x14ac:dyDescent="0.25">
      <c r="A62" s="7"/>
      <c r="B62" s="8"/>
      <c r="C62" s="9"/>
      <c r="D62" s="8"/>
      <c r="E62" s="9"/>
      <c r="F62" s="8"/>
      <c r="G62" s="9"/>
      <c r="H62" s="8"/>
      <c r="I62" s="9"/>
      <c r="J62" s="8"/>
    </row>
    <row r="63" spans="1:14" x14ac:dyDescent="0.25">
      <c r="A63" s="7"/>
    </row>
    <row r="64" spans="1:14" s="20" customFormat="1" ht="18.75" x14ac:dyDescent="0.3">
      <c r="A64" s="21"/>
      <c r="B64" s="17"/>
      <c r="C64" s="19"/>
      <c r="D64" s="17"/>
      <c r="E64" s="19"/>
      <c r="F64" s="17"/>
      <c r="G64" s="19"/>
      <c r="H64" s="17"/>
      <c r="I64" s="19"/>
      <c r="J64" s="17"/>
    </row>
    <row r="65" spans="1:10" ht="107.25" customHeight="1" x14ac:dyDescent="0.25">
      <c r="B65" s="6"/>
      <c r="D65" s="6"/>
      <c r="F65" s="6"/>
      <c r="H65" s="6"/>
      <c r="J65" s="6"/>
    </row>
    <row r="66" spans="1:10" s="10" customFormat="1" ht="15.75" thickBot="1" x14ac:dyDescent="0.3">
      <c r="A66" s="7"/>
      <c r="B66" s="11"/>
      <c r="C66" s="9"/>
      <c r="D66" s="11"/>
      <c r="E66" s="9"/>
      <c r="F66" s="11"/>
      <c r="G66" s="9"/>
      <c r="H66" s="11"/>
      <c r="I66" s="9"/>
      <c r="J66" s="11"/>
    </row>
    <row r="67" spans="1:10" s="10" customFormat="1" ht="15.75" thickTop="1" x14ac:dyDescent="0.25">
      <c r="A67" s="7"/>
      <c r="B67" s="12"/>
      <c r="C67" s="9"/>
      <c r="D67" s="12"/>
      <c r="E67" s="9"/>
      <c r="F67" s="12"/>
      <c r="G67" s="9"/>
      <c r="H67" s="12"/>
      <c r="I67" s="9"/>
      <c r="J67" s="12"/>
    </row>
    <row r="68" spans="1:10" s="10" customFormat="1" x14ac:dyDescent="0.25">
      <c r="A68" s="7"/>
      <c r="B68" s="8"/>
      <c r="C68" s="9"/>
      <c r="D68" s="8"/>
      <c r="E68" s="9"/>
      <c r="F68" s="8"/>
      <c r="G68" s="9"/>
      <c r="H68" s="8"/>
      <c r="I68" s="9"/>
      <c r="J68" s="8"/>
    </row>
    <row r="69" spans="1:10" x14ac:dyDescent="0.25">
      <c r="A69" s="7"/>
    </row>
    <row r="70" spans="1:10" s="22" customFormat="1" ht="18.75" x14ac:dyDescent="0.3">
      <c r="A70" s="21"/>
      <c r="B70" s="17"/>
      <c r="C70" s="19"/>
      <c r="D70" s="17"/>
      <c r="E70" s="19"/>
      <c r="F70" s="17"/>
      <c r="G70" s="19"/>
      <c r="H70" s="17"/>
      <c r="I70" s="19"/>
      <c r="J70" s="17"/>
    </row>
    <row r="71" spans="1:10" ht="107.25" customHeight="1" x14ac:dyDescent="0.25">
      <c r="B71" s="6"/>
      <c r="F71" s="6"/>
      <c r="H71" s="6"/>
      <c r="J71" s="6"/>
    </row>
    <row r="72" spans="1:10" s="10" customFormat="1" ht="15.75" thickBot="1" x14ac:dyDescent="0.3">
      <c r="A72" s="7"/>
      <c r="B72" s="11"/>
      <c r="C72" s="9"/>
      <c r="D72" s="11"/>
      <c r="E72" s="9"/>
      <c r="F72" s="11"/>
      <c r="G72" s="9"/>
      <c r="H72" s="11"/>
      <c r="I72" s="9"/>
      <c r="J72" s="11"/>
    </row>
    <row r="73" spans="1:10" s="10" customFormat="1" ht="15.75" thickTop="1" x14ac:dyDescent="0.25">
      <c r="A73" s="7"/>
      <c r="B73" s="12"/>
      <c r="C73" s="9"/>
      <c r="D73" s="12"/>
      <c r="E73" s="9"/>
      <c r="F73" s="12"/>
      <c r="G73" s="9"/>
      <c r="H73" s="12"/>
      <c r="I73" s="9"/>
      <c r="J73" s="12"/>
    </row>
    <row r="74" spans="1:10" s="10" customFormat="1" x14ac:dyDescent="0.25">
      <c r="A74" s="7"/>
      <c r="B74" s="8"/>
      <c r="C74" s="9"/>
      <c r="D74" s="8"/>
      <c r="E74" s="9"/>
      <c r="F74" s="8"/>
      <c r="G74" s="9"/>
      <c r="H74" s="8"/>
      <c r="I74" s="9"/>
      <c r="J74" s="8"/>
    </row>
    <row r="75" spans="1:10" x14ac:dyDescent="0.25">
      <c r="A75" s="7"/>
    </row>
    <row r="76" spans="1:10" s="22" customFormat="1" ht="18.75" x14ac:dyDescent="0.3">
      <c r="A76" s="21"/>
      <c r="B76" s="17"/>
      <c r="C76" s="19"/>
      <c r="D76" s="17"/>
      <c r="E76" s="19"/>
      <c r="F76" s="17"/>
      <c r="G76" s="19"/>
      <c r="H76" s="17"/>
      <c r="I76" s="19"/>
      <c r="J76" s="17"/>
    </row>
    <row r="77" spans="1:10" ht="107.25" customHeight="1" x14ac:dyDescent="0.25">
      <c r="B77" s="6"/>
      <c r="D77" s="6"/>
      <c r="E77" s="6"/>
      <c r="H77" s="6"/>
      <c r="J77" s="6"/>
    </row>
    <row r="78" spans="1:10" s="10" customFormat="1" ht="15.75" thickBot="1" x14ac:dyDescent="0.3">
      <c r="A78" s="7"/>
      <c r="B78" s="11"/>
      <c r="C78" s="9"/>
      <c r="D78" s="11"/>
      <c r="E78" s="9"/>
      <c r="F78" s="11"/>
      <c r="G78" s="9"/>
      <c r="H78" s="11"/>
      <c r="I78" s="9"/>
      <c r="J78" s="11"/>
    </row>
    <row r="79" spans="1:10" s="10" customFormat="1" ht="15.75" thickTop="1" x14ac:dyDescent="0.25">
      <c r="A79" s="7"/>
      <c r="B79" s="12"/>
      <c r="C79" s="9"/>
      <c r="D79" s="12"/>
      <c r="E79" s="9"/>
      <c r="F79" s="12"/>
      <c r="G79" s="9"/>
      <c r="H79" s="12"/>
      <c r="I79" s="9"/>
      <c r="J79" s="12"/>
    </row>
    <row r="80" spans="1:10" s="10" customFormat="1" x14ac:dyDescent="0.25">
      <c r="A80" s="7"/>
      <c r="B80" s="8"/>
      <c r="C80" s="9"/>
      <c r="D80" s="8"/>
      <c r="E80" s="9"/>
      <c r="F80" s="8"/>
      <c r="G80" s="9"/>
      <c r="H80" s="8"/>
      <c r="I80" s="9"/>
      <c r="J80" s="8"/>
    </row>
    <row r="81" spans="1:10" x14ac:dyDescent="0.25">
      <c r="A81" s="7"/>
    </row>
    <row r="82" spans="1:10" s="22" customFormat="1" ht="18.75" x14ac:dyDescent="0.3">
      <c r="A82" s="21"/>
      <c r="B82" s="17"/>
      <c r="C82" s="19"/>
      <c r="D82" s="17"/>
      <c r="E82" s="19"/>
      <c r="F82" s="17"/>
      <c r="G82" s="19"/>
      <c r="H82" s="17"/>
      <c r="I82" s="19"/>
      <c r="J82" s="17"/>
    </row>
    <row r="83" spans="1:10" ht="107.25" customHeight="1" x14ac:dyDescent="0.25">
      <c r="F83" s="6"/>
      <c r="H83" s="6"/>
      <c r="J83" s="6"/>
    </row>
    <row r="84" spans="1:10" s="10" customFormat="1" ht="15.75" thickBot="1" x14ac:dyDescent="0.3">
      <c r="A84" s="7"/>
      <c r="B84" s="11"/>
      <c r="C84" s="9"/>
      <c r="D84" s="11"/>
      <c r="E84" s="9"/>
      <c r="F84" s="11"/>
      <c r="G84" s="9"/>
      <c r="H84" s="11"/>
      <c r="I84" s="9"/>
      <c r="J84" s="11"/>
    </row>
    <row r="85" spans="1:10" s="10" customFormat="1" ht="15.75" thickTop="1" x14ac:dyDescent="0.25">
      <c r="A85" s="7"/>
      <c r="B85" s="12"/>
      <c r="C85" s="9"/>
      <c r="D85" s="12"/>
      <c r="E85" s="9"/>
      <c r="F85" s="12"/>
      <c r="G85" s="9"/>
      <c r="H85" s="12"/>
      <c r="I85" s="9"/>
      <c r="J85" s="12"/>
    </row>
    <row r="86" spans="1:10" s="10" customFormat="1" x14ac:dyDescent="0.25">
      <c r="A86" s="7"/>
      <c r="B86" s="8"/>
      <c r="C86" s="9"/>
      <c r="D86" s="8"/>
      <c r="E86" s="9"/>
      <c r="F86" s="8"/>
      <c r="G86" s="9"/>
      <c r="H86" s="8"/>
      <c r="I86" s="9"/>
      <c r="J86" s="8"/>
    </row>
    <row r="87" spans="1:10" x14ac:dyDescent="0.25">
      <c r="A87" s="7"/>
    </row>
    <row r="88" spans="1:10" s="22" customFormat="1" ht="18.75" x14ac:dyDescent="0.3">
      <c r="A88" s="21"/>
      <c r="B88" s="17"/>
      <c r="C88" s="19"/>
      <c r="D88" s="17"/>
      <c r="E88" s="19"/>
      <c r="F88" s="17"/>
      <c r="G88" s="19"/>
      <c r="H88" s="17"/>
      <c r="I88" s="19"/>
      <c r="J88" s="17"/>
    </row>
    <row r="89" spans="1:10" ht="107.25" customHeight="1" x14ac:dyDescent="0.25">
      <c r="B89" s="6"/>
      <c r="D89" s="6"/>
      <c r="H89" s="6"/>
      <c r="J89" s="6"/>
    </row>
    <row r="90" spans="1:10" s="10" customFormat="1" ht="15.75" thickBot="1" x14ac:dyDescent="0.3">
      <c r="A90" s="7"/>
      <c r="B90" s="11"/>
      <c r="C90" s="9"/>
      <c r="D90" s="11"/>
      <c r="E90" s="9"/>
      <c r="F90" s="11"/>
      <c r="G90" s="9"/>
      <c r="H90" s="11"/>
      <c r="I90" s="9"/>
      <c r="J90" s="11"/>
    </row>
    <row r="91" spans="1:10" s="10" customFormat="1" ht="15.75" thickTop="1" x14ac:dyDescent="0.25">
      <c r="A91" s="7"/>
      <c r="B91" s="12"/>
      <c r="C91" s="9"/>
      <c r="D91" s="12"/>
      <c r="E91" s="9"/>
      <c r="F91" s="12"/>
      <c r="G91" s="9"/>
      <c r="H91" s="12"/>
      <c r="I91" s="9"/>
      <c r="J91" s="12"/>
    </row>
    <row r="92" spans="1:10" s="10" customFormat="1" x14ac:dyDescent="0.25">
      <c r="A92" s="7"/>
      <c r="B92" s="8"/>
      <c r="C92" s="9"/>
      <c r="D92" s="8"/>
      <c r="E92" s="9"/>
      <c r="F92" s="8"/>
      <c r="G92" s="9"/>
      <c r="H92" s="8"/>
      <c r="I92" s="9"/>
      <c r="J92" s="8"/>
    </row>
    <row r="93" spans="1:10" x14ac:dyDescent="0.25">
      <c r="A93" s="7"/>
    </row>
    <row r="94" spans="1:10" s="22" customFormat="1" ht="18.75" x14ac:dyDescent="0.3">
      <c r="A94" s="21"/>
      <c r="B94" s="17"/>
      <c r="C94" s="19"/>
      <c r="D94" s="17"/>
      <c r="E94" s="19"/>
      <c r="F94" s="17"/>
      <c r="G94" s="19"/>
      <c r="H94" s="17"/>
      <c r="I94" s="19"/>
      <c r="J94" s="17"/>
    </row>
    <row r="95" spans="1:10" ht="107.25" customHeight="1" x14ac:dyDescent="0.25">
      <c r="B95" s="6"/>
      <c r="D95" s="6"/>
      <c r="F95" s="6"/>
      <c r="H95" s="6"/>
    </row>
    <row r="96" spans="1:10" s="10" customFormat="1" ht="15.75" thickBot="1" x14ac:dyDescent="0.3">
      <c r="A96" s="7"/>
      <c r="B96" s="11"/>
      <c r="C96" s="9"/>
      <c r="D96" s="11"/>
      <c r="E96" s="9"/>
      <c r="F96" s="11"/>
      <c r="G96" s="9"/>
      <c r="H96" s="11"/>
      <c r="I96" s="9"/>
      <c r="J96" s="11"/>
    </row>
    <row r="97" spans="1:12" s="10" customFormat="1" ht="15.75" thickTop="1" x14ac:dyDescent="0.25">
      <c r="A97" s="7"/>
      <c r="B97" s="12"/>
      <c r="C97" s="9"/>
      <c r="D97" s="12"/>
      <c r="E97" s="9"/>
      <c r="F97" s="12"/>
      <c r="G97" s="9"/>
      <c r="H97" s="12"/>
      <c r="I97" s="9"/>
      <c r="J97" s="12"/>
    </row>
    <row r="98" spans="1:12" s="10" customFormat="1" x14ac:dyDescent="0.25">
      <c r="A98" s="7"/>
      <c r="B98" s="8"/>
      <c r="C98" s="9"/>
      <c r="D98" s="8"/>
      <c r="E98" s="9"/>
      <c r="F98" s="8"/>
      <c r="G98" s="9"/>
      <c r="H98" s="8"/>
      <c r="I98" s="9"/>
      <c r="J98" s="8"/>
    </row>
    <row r="99" spans="1:12" x14ac:dyDescent="0.25">
      <c r="A99" s="7"/>
    </row>
    <row r="100" spans="1:12" s="22" customFormat="1" ht="18.75" x14ac:dyDescent="0.3">
      <c r="A100" s="21"/>
      <c r="B100" s="17"/>
      <c r="C100" s="19"/>
      <c r="D100" s="17"/>
      <c r="E100" s="19"/>
      <c r="F100" s="17"/>
      <c r="G100" s="19"/>
      <c r="H100" s="17"/>
      <c r="I100" s="19"/>
      <c r="J100" s="17"/>
    </row>
    <row r="101" spans="1:12" ht="107.25" customHeight="1" x14ac:dyDescent="0.25">
      <c r="B101" s="6"/>
      <c r="D101" s="6"/>
      <c r="F101" s="6"/>
    </row>
    <row r="102" spans="1:12" s="10" customFormat="1" ht="15.75" thickBot="1" x14ac:dyDescent="0.3">
      <c r="A102" s="7"/>
      <c r="B102" s="11"/>
      <c r="C102" s="9"/>
      <c r="D102" s="11"/>
      <c r="E102" s="9"/>
      <c r="F102" s="11"/>
      <c r="G102" s="9"/>
      <c r="H102" s="11"/>
      <c r="I102" s="9"/>
      <c r="J102" s="11"/>
    </row>
    <row r="103" spans="1:12" s="10" customFormat="1" ht="15.75" thickTop="1" x14ac:dyDescent="0.25">
      <c r="A103" s="7"/>
      <c r="B103" s="12"/>
      <c r="C103" s="9"/>
      <c r="D103" s="12"/>
      <c r="E103" s="9"/>
      <c r="F103" s="12"/>
      <c r="G103" s="9"/>
      <c r="H103" s="12"/>
      <c r="I103" s="9"/>
      <c r="J103" s="12"/>
    </row>
    <row r="104" spans="1:12" s="10" customFormat="1" x14ac:dyDescent="0.25">
      <c r="A104" s="7"/>
      <c r="B104" s="8"/>
      <c r="C104" s="9"/>
      <c r="D104" s="8"/>
      <c r="E104" s="9"/>
      <c r="F104" s="8"/>
      <c r="G104" s="9"/>
      <c r="H104" s="8"/>
      <c r="I104" s="9"/>
      <c r="J104" s="8"/>
      <c r="L104" s="6"/>
    </row>
    <row r="105" spans="1:12" x14ac:dyDescent="0.25">
      <c r="A105" s="7"/>
    </row>
    <row r="106" spans="1:12" s="22" customFormat="1" ht="18.75" x14ac:dyDescent="0.3">
      <c r="A106" s="21"/>
      <c r="B106" s="17"/>
      <c r="C106" s="19"/>
      <c r="D106" s="17"/>
      <c r="E106" s="19"/>
      <c r="F106" s="17"/>
      <c r="G106" s="19"/>
      <c r="H106" s="17"/>
      <c r="I106" s="19"/>
      <c r="J106" s="17"/>
    </row>
    <row r="107" spans="1:12" ht="107.25" customHeight="1" x14ac:dyDescent="0.25">
      <c r="B107" s="6"/>
      <c r="F107" s="6"/>
      <c r="H107" s="6"/>
    </row>
    <row r="108" spans="1:12" s="10" customFormat="1" ht="15.75" thickBot="1" x14ac:dyDescent="0.3">
      <c r="A108" s="7"/>
      <c r="B108" s="11"/>
      <c r="C108" s="9"/>
      <c r="D108" s="11"/>
      <c r="E108" s="9"/>
      <c r="F108" s="11"/>
      <c r="G108" s="9"/>
      <c r="H108" s="11"/>
      <c r="I108" s="9"/>
      <c r="J108" s="11"/>
    </row>
    <row r="109" spans="1:12" s="10" customFormat="1" ht="15.75" thickTop="1" x14ac:dyDescent="0.25">
      <c r="A109" s="7"/>
      <c r="B109" s="12"/>
      <c r="C109" s="9"/>
      <c r="D109" s="12"/>
      <c r="E109" s="9"/>
      <c r="F109" s="12"/>
      <c r="G109" s="9"/>
      <c r="H109" s="12"/>
      <c r="I109" s="9"/>
      <c r="J109" s="12"/>
    </row>
    <row r="110" spans="1:12" s="10" customFormat="1" x14ac:dyDescent="0.25">
      <c r="A110" s="7"/>
      <c r="B110" s="8"/>
      <c r="C110" s="9"/>
      <c r="D110" s="8"/>
      <c r="E110" s="9"/>
      <c r="F110" s="8"/>
      <c r="G110" s="9"/>
      <c r="H110" s="8"/>
      <c r="I110" s="9"/>
      <c r="J110" s="8"/>
    </row>
    <row r="111" spans="1:12" x14ac:dyDescent="0.25">
      <c r="A111" s="7"/>
    </row>
    <row r="112" spans="1:12" s="22" customFormat="1" ht="18.75" x14ac:dyDescent="0.3">
      <c r="A112" s="21"/>
      <c r="B112" s="17"/>
      <c r="C112" s="19"/>
      <c r="D112" s="17"/>
      <c r="E112" s="19"/>
      <c r="F112" s="17"/>
      <c r="G112" s="19"/>
      <c r="H112" s="17"/>
      <c r="I112" s="19"/>
      <c r="J112" s="17"/>
    </row>
    <row r="113" spans="1:10" ht="107.25" customHeight="1" x14ac:dyDescent="0.25">
      <c r="F113" s="6"/>
    </row>
    <row r="114" spans="1:10" s="10" customFormat="1" ht="15.75" thickBot="1" x14ac:dyDescent="0.3">
      <c r="A114" s="7"/>
      <c r="B114" s="11"/>
      <c r="C114" s="9"/>
      <c r="D114" s="11"/>
      <c r="E114" s="9"/>
      <c r="F114" s="11"/>
      <c r="G114" s="9"/>
      <c r="H114" s="11"/>
      <c r="I114" s="9"/>
      <c r="J114" s="11"/>
    </row>
    <row r="115" spans="1:10" s="10" customFormat="1" ht="15.75" thickTop="1" x14ac:dyDescent="0.25">
      <c r="A115" s="7"/>
      <c r="B115" s="12"/>
      <c r="C115" s="9"/>
      <c r="D115" s="12"/>
      <c r="E115" s="9"/>
      <c r="F115" s="12"/>
      <c r="G115" s="9"/>
      <c r="H115" s="12"/>
      <c r="I115" s="9"/>
      <c r="J115" s="12"/>
    </row>
    <row r="116" spans="1:10" x14ac:dyDescent="0.25">
      <c r="A116" s="7"/>
      <c r="B116" s="8"/>
      <c r="C116" s="9"/>
      <c r="D116" s="8"/>
      <c r="E116" s="9"/>
      <c r="F116" s="8"/>
      <c r="G116" s="9"/>
      <c r="H116" s="8"/>
      <c r="I116" s="9"/>
      <c r="J116" s="8"/>
    </row>
    <row r="117" spans="1:10" x14ac:dyDescent="0.25">
      <c r="A117" s="7"/>
    </row>
    <row r="118" spans="1:10" s="22" customFormat="1" ht="18.75" x14ac:dyDescent="0.3">
      <c r="A118" s="21"/>
      <c r="B118" s="17"/>
      <c r="C118" s="19"/>
      <c r="D118" s="17"/>
      <c r="E118" s="19"/>
      <c r="F118" s="17"/>
      <c r="G118" s="19"/>
      <c r="H118" s="17"/>
      <c r="I118" s="19"/>
      <c r="J118" s="17"/>
    </row>
    <row r="119" spans="1:10" ht="107.25" customHeight="1" x14ac:dyDescent="0.25">
      <c r="B119" s="6"/>
      <c r="F119" s="6"/>
      <c r="H119" s="6"/>
      <c r="J119" s="6"/>
    </row>
    <row r="120" spans="1:10" s="10" customFormat="1" ht="15.75" thickBot="1" x14ac:dyDescent="0.3">
      <c r="A120" s="7"/>
      <c r="B120" s="11"/>
      <c r="C120" s="9"/>
      <c r="D120" s="11"/>
      <c r="E120" s="9"/>
      <c r="F120" s="11"/>
      <c r="G120" s="9"/>
      <c r="H120" s="11"/>
      <c r="I120" s="9"/>
      <c r="J120" s="11"/>
    </row>
    <row r="121" spans="1:10" s="10" customFormat="1" ht="15.75" thickTop="1" x14ac:dyDescent="0.25">
      <c r="A121" s="7"/>
      <c r="B121" s="12"/>
      <c r="C121" s="9"/>
      <c r="D121" s="12"/>
      <c r="E121" s="9"/>
      <c r="F121" s="12"/>
      <c r="G121" s="9"/>
      <c r="H121" s="12"/>
      <c r="I121" s="9"/>
      <c r="J121" s="12"/>
    </row>
    <row r="122" spans="1:10" s="10" customFormat="1" x14ac:dyDescent="0.25">
      <c r="A122" s="7"/>
      <c r="B122" s="8"/>
      <c r="C122" s="9"/>
      <c r="D122" s="8"/>
      <c r="E122" s="9"/>
      <c r="F122" s="8"/>
      <c r="G122" s="9"/>
      <c r="H122" s="8"/>
      <c r="I122" s="9"/>
      <c r="J122" s="8"/>
    </row>
    <row r="123" spans="1:10" x14ac:dyDescent="0.25">
      <c r="A123" s="7"/>
    </row>
    <row r="124" spans="1:10" x14ac:dyDescent="0.25">
      <c r="A124" s="7"/>
    </row>
  </sheetData>
  <mergeCells count="1">
    <mergeCell ref="B2:J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v1</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bgalli</dc:creator>
  <cp:lastModifiedBy>BRUNO GALLI</cp:lastModifiedBy>
  <dcterms:created xsi:type="dcterms:W3CDTF">2009-06-22T03:15:57Z</dcterms:created>
  <dcterms:modified xsi:type="dcterms:W3CDTF">2018-08-22T00:01:27Z</dcterms:modified>
</cp:coreProperties>
</file>